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L113" i="1" l="1"/>
  <c r="L112" i="1"/>
  <c r="K113" i="1"/>
  <c r="M113" i="1" s="1"/>
  <c r="K112" i="1"/>
  <c r="M112" i="1" s="1"/>
  <c r="L92" i="1"/>
  <c r="K92" i="1"/>
  <c r="M92" i="1" s="1"/>
  <c r="N92" i="1" s="1"/>
  <c r="L90" i="1"/>
  <c r="K90" i="1"/>
  <c r="M90" i="1" s="1"/>
  <c r="L89" i="1"/>
  <c r="K89" i="1"/>
  <c r="M89" i="1" s="1"/>
  <c r="N89" i="1" l="1"/>
  <c r="N112" i="1"/>
  <c r="L80" i="1"/>
  <c r="L81" i="1"/>
  <c r="L82" i="1"/>
  <c r="K80" i="1"/>
  <c r="M80" i="1" s="1"/>
  <c r="N80" i="1" s="1"/>
  <c r="K81" i="1"/>
  <c r="K82" i="1"/>
  <c r="M82" i="1" s="1"/>
  <c r="N82" i="1" s="1"/>
  <c r="L78" i="1"/>
  <c r="K78" i="1"/>
  <c r="M78" i="1" s="1"/>
  <c r="N78" i="1" s="1"/>
  <c r="M81" i="1" l="1"/>
  <c r="N81" i="1" s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114" i="1"/>
  <c r="K114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1" i="1"/>
  <c r="K91" i="1"/>
  <c r="L88" i="1"/>
  <c r="K88" i="1"/>
  <c r="L87" i="1"/>
  <c r="K87" i="1"/>
  <c r="L86" i="1"/>
  <c r="K86" i="1"/>
  <c r="L85" i="1"/>
  <c r="K85" i="1"/>
  <c r="L84" i="1"/>
  <c r="K84" i="1"/>
  <c r="L83" i="1"/>
  <c r="K83" i="1"/>
  <c r="L79" i="1"/>
  <c r="K79" i="1"/>
  <c r="L77" i="1"/>
  <c r="K77" i="1"/>
  <c r="L76" i="1"/>
  <c r="K76" i="1"/>
  <c r="L75" i="1"/>
  <c r="K75" i="1"/>
  <c r="L74" i="1"/>
  <c r="K74" i="1"/>
  <c r="M79" i="1" l="1"/>
  <c r="N79" i="1" s="1"/>
  <c r="M83" i="1"/>
  <c r="M85" i="1"/>
  <c r="M86" i="1"/>
  <c r="M88" i="1"/>
  <c r="M96" i="1"/>
  <c r="M98" i="1"/>
  <c r="M99" i="1"/>
  <c r="M100" i="1"/>
  <c r="M102" i="1"/>
  <c r="M103" i="1"/>
  <c r="M105" i="1"/>
  <c r="M106" i="1"/>
  <c r="M107" i="1"/>
  <c r="M109" i="1"/>
  <c r="M111" i="1"/>
  <c r="M114" i="1"/>
  <c r="N114" i="1" s="1"/>
  <c r="M30" i="1"/>
  <c r="M31" i="1"/>
  <c r="M32" i="1"/>
  <c r="M33" i="1"/>
  <c r="M34" i="1"/>
  <c r="M35" i="1"/>
  <c r="M36" i="1"/>
  <c r="M53" i="1"/>
  <c r="M54" i="1"/>
  <c r="M55" i="1"/>
  <c r="M56" i="1"/>
  <c r="M57" i="1"/>
  <c r="M61" i="1"/>
  <c r="M63" i="1"/>
  <c r="M64" i="1"/>
  <c r="M93" i="1"/>
  <c r="M94" i="1"/>
  <c r="N93" i="1" s="1"/>
  <c r="M87" i="1"/>
  <c r="N87" i="1" s="1"/>
  <c r="M101" i="1"/>
  <c r="N101" i="1" s="1"/>
  <c r="M104" i="1"/>
  <c r="N104" i="1" s="1"/>
  <c r="M108" i="1"/>
  <c r="N108" i="1" s="1"/>
  <c r="M110" i="1"/>
  <c r="N110" i="1" s="1"/>
  <c r="M52" i="1"/>
  <c r="M58" i="1"/>
  <c r="M59" i="1"/>
  <c r="M60" i="1"/>
  <c r="M62" i="1"/>
  <c r="M65" i="1"/>
  <c r="M66" i="1"/>
  <c r="M67" i="1"/>
  <c r="M68" i="1"/>
  <c r="M69" i="1"/>
  <c r="M70" i="1"/>
  <c r="M71" i="1"/>
  <c r="M84" i="1"/>
  <c r="N83" i="1" s="1"/>
  <c r="M91" i="1"/>
  <c r="N91" i="1" s="1"/>
  <c r="M95" i="1"/>
  <c r="N95" i="1" s="1"/>
  <c r="M97" i="1"/>
  <c r="N97" i="1" s="1"/>
  <c r="M74" i="1"/>
  <c r="M75" i="1"/>
  <c r="M76" i="1"/>
  <c r="M77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L73" i="1"/>
  <c r="K73" i="1"/>
  <c r="L72" i="1"/>
  <c r="L29" i="1" s="1"/>
  <c r="K72" i="1"/>
  <c r="K29" i="1" s="1"/>
  <c r="N106" i="1" l="1"/>
  <c r="N102" i="1"/>
  <c r="N99" i="1"/>
  <c r="N85" i="1"/>
  <c r="N76" i="1"/>
  <c r="N74" i="1"/>
  <c r="N58" i="1"/>
  <c r="N44" i="1"/>
  <c r="N65" i="1"/>
  <c r="N51" i="1"/>
  <c r="N37" i="1"/>
  <c r="N30" i="1"/>
  <c r="M73" i="1"/>
  <c r="M72" i="1"/>
  <c r="M29" i="1" s="1"/>
  <c r="L28" i="1"/>
  <c r="L27" i="1"/>
  <c r="L26" i="1"/>
  <c r="K28" i="1"/>
  <c r="K27" i="1"/>
  <c r="K26" i="1"/>
  <c r="L25" i="1"/>
  <c r="K25" i="1"/>
  <c r="L24" i="1"/>
  <c r="K24" i="1"/>
  <c r="L21" i="1"/>
  <c r="K21" i="1"/>
  <c r="L19" i="1"/>
  <c r="K19" i="1"/>
  <c r="L18" i="1"/>
  <c r="K18" i="1"/>
  <c r="L17" i="1"/>
  <c r="K17" i="1"/>
  <c r="N72" i="1" l="1"/>
  <c r="N29" i="1" s="1"/>
  <c r="K23" i="1"/>
  <c r="L23" i="1"/>
  <c r="M19" i="1"/>
  <c r="M27" i="1"/>
  <c r="N27" i="1" s="1"/>
  <c r="M17" i="1"/>
  <c r="M18" i="1"/>
  <c r="M20" i="1"/>
  <c r="N19" i="1" s="1"/>
  <c r="M21" i="1"/>
  <c r="M22" i="1"/>
  <c r="M24" i="1"/>
  <c r="M25" i="1"/>
  <c r="M26" i="1"/>
  <c r="N26" i="1" s="1"/>
  <c r="M28" i="1"/>
  <c r="N28" i="1" s="1"/>
  <c r="L16" i="1"/>
  <c r="K16" i="1"/>
  <c r="L15" i="1"/>
  <c r="L14" i="1" s="1"/>
  <c r="K15" i="1"/>
  <c r="K14" i="1" s="1"/>
  <c r="M23" i="1" l="1"/>
  <c r="N24" i="1"/>
  <c r="N23" i="1" s="1"/>
  <c r="N21" i="1"/>
  <c r="N17" i="1"/>
  <c r="M15" i="1"/>
  <c r="M16" i="1"/>
  <c r="M14" i="1" l="1"/>
  <c r="N15" i="1"/>
  <c r="N14" i="1" s="1"/>
</calcChain>
</file>

<file path=xl/sharedStrings.xml><?xml version="1.0" encoding="utf-8"?>
<sst xmlns="http://schemas.openxmlformats.org/spreadsheetml/2006/main" count="289" uniqueCount="96">
  <si>
    <t>МУНИЦИПАЛЬНЫЙ  КРАТКОСРОЧНЫЙ ПЛАН</t>
  </si>
  <si>
    <t>№ п/п МКД</t>
  </si>
  <si>
    <t>Адрес МКД</t>
  </si>
  <si>
    <t xml:space="preserve">Год </t>
  </si>
  <si>
    <t>Тип дома</t>
  </si>
  <si>
    <t>Материал стен</t>
  </si>
  <si>
    <t xml:space="preserve"> Количество этажей</t>
  </si>
  <si>
    <t>Общая площадь МКД, всего, кв.м</t>
  </si>
  <si>
    <t>В том числе площадь помещений МКД, кв.м</t>
  </si>
  <si>
    <t xml:space="preserve">Вид работ/услуг по капитальному ремонту </t>
  </si>
  <si>
    <t>Стоимость ремонтных работ, руб.</t>
  </si>
  <si>
    <t>Стоимость разработки проектной документации, руб.</t>
  </si>
  <si>
    <t>Предельная стоимость услуг и (или) работ по капитальному ремонту общего имущества в МКД (ремонтные работы), руб./кв.м</t>
  </si>
  <si>
    <t>Предельная стоимость услуг и (или) работ по капитальному ремонту общего имущества в МКД (проектные работы), руб./кв.м</t>
  </si>
  <si>
    <t xml:space="preserve">Плановый срок завершения </t>
  </si>
  <si>
    <t>ввода в эксплуатацию</t>
  </si>
  <si>
    <t>завершения последнего капитального ремонта</t>
  </si>
  <si>
    <t>разработки проектной документации</t>
  </si>
  <si>
    <t xml:space="preserve"> ремонтных работ</t>
  </si>
  <si>
    <t>Ремонт системы холодного водоснабжения</t>
  </si>
  <si>
    <t>МО "Город Кяхта"</t>
  </si>
  <si>
    <t>реализации  Республиканской программы «Капитальный ремонт общего имущества в многоквартирных домах, расположенных на территории Республики Бурятия, на 2014-2043 годы»  на 2023-2025 г.г.</t>
  </si>
  <si>
    <t>(реализация в 2023-2025 г.г.)  по МО "Город Кяхта"</t>
  </si>
  <si>
    <t xml:space="preserve">                                2023 год</t>
  </si>
  <si>
    <t>г. Кяхта                                                        ул. Гармаева дом 19</t>
  </si>
  <si>
    <t>Ремонт системы водоотведения</t>
  </si>
  <si>
    <t>г. Кяхта                                                        ул. Гармаева дом 20</t>
  </si>
  <si>
    <t>г. Кяхта                                                        ул. Гармаева дом 21</t>
  </si>
  <si>
    <t>г. Кяхта                                                        ул. Гармаева дом 23</t>
  </si>
  <si>
    <t>г. Кяхта                                           ул. Гармаева дом 46</t>
  </si>
  <si>
    <t>г. Кяхта                                              ул. Гармаева дом 58</t>
  </si>
  <si>
    <t>г. Кяхта                                              ул. Гармаева дом 59</t>
  </si>
  <si>
    <t>г. Кяхта                                              ул. Гармаева дом 66</t>
  </si>
  <si>
    <t>Ремонт крыши</t>
  </si>
  <si>
    <t>Ремонт фасада</t>
  </si>
  <si>
    <t>Ремонт фундамента</t>
  </si>
  <si>
    <t>Ремонт системы электроснабжения</t>
  </si>
  <si>
    <t>Ремонт системы отопления</t>
  </si>
  <si>
    <t>Ремонт подвальных помещений</t>
  </si>
  <si>
    <t>г. Кяхта                                                ДОС д. 5</t>
  </si>
  <si>
    <t>г. Кяхта                                                ДОС д. 6</t>
  </si>
  <si>
    <t>г. Кяхта                                                ДОС д. 7</t>
  </si>
  <si>
    <t>г. Кяхта                                                ДОС д. 8</t>
  </si>
  <si>
    <t>г. Кяхта                                                ДОС д. 42</t>
  </si>
  <si>
    <t>г. Кяхта                                                 ул. Кузнецова дом 10</t>
  </si>
  <si>
    <t>г. Кяхта                                                 ул. Кузнецова дом 37</t>
  </si>
  <si>
    <t>г. Кяхта                                                 ул. Кузнецова дом 6</t>
  </si>
  <si>
    <t>г. Кяхта                                                 ул. Кузнецова дом 70</t>
  </si>
  <si>
    <t>г. Кяхта                                                 ул. Кузнецова дом 8</t>
  </si>
  <si>
    <t>г. Кяхта                                                 ул. Ленина дом 24</t>
  </si>
  <si>
    <t>г. Кяхта                                                 ул. Ленина дом 28</t>
  </si>
  <si>
    <t>г. Кяхта                                                 ул. Ленина дом 5</t>
  </si>
  <si>
    <t>г. Кяхта                                                 ул. Оганьянца дом 14</t>
  </si>
  <si>
    <t>г. Кяхта                                                 ул. Оганьянца дом 15</t>
  </si>
  <si>
    <t>г. Кяхта                                                 ул. Оганьянца дом 16</t>
  </si>
  <si>
    <t>г. Кяхта                                                 ул. Оганьянца дом 13</t>
  </si>
  <si>
    <t>г. Кяхта                                      ул. Заводская дом  9</t>
  </si>
  <si>
    <t>г. Кяхта                                             ул. Рукавишникова дом 11</t>
  </si>
  <si>
    <t>г. Кяхта                                             ул. Рукавишникова дом 17</t>
  </si>
  <si>
    <t>г. Кяхта                                             ул. Рукавишникова дом 5</t>
  </si>
  <si>
    <t>г. Кяхта                                             ул. Рукавишникова дом 52</t>
  </si>
  <si>
    <t>г. Кяхта                                             ул. Сухэ-Батора дом 15</t>
  </si>
  <si>
    <t>г. Кяхта                                             ул. Сухэ-Батора дом 45</t>
  </si>
  <si>
    <t>бревно (брус)</t>
  </si>
  <si>
    <t>панельный</t>
  </si>
  <si>
    <t>кирпичные</t>
  </si>
  <si>
    <t>деревянные</t>
  </si>
  <si>
    <t>крупнопанельные</t>
  </si>
  <si>
    <t>шлакоблок</t>
  </si>
  <si>
    <t>железобетонные</t>
  </si>
  <si>
    <t>нет данных</t>
  </si>
  <si>
    <t>3.1.1.</t>
  </si>
  <si>
    <t>3.2.2.</t>
  </si>
  <si>
    <t>3.1.2.</t>
  </si>
  <si>
    <t>3.2.1.</t>
  </si>
  <si>
    <t>Общая стоимость капитального ремонта</t>
  </si>
  <si>
    <t xml:space="preserve">                      2024 год</t>
  </si>
  <si>
    <t xml:space="preserve">                     2025 год</t>
  </si>
  <si>
    <t>2.1.1.</t>
  </si>
  <si>
    <t>г. Кяхта                                                 ул. Кузнецова дом 65</t>
  </si>
  <si>
    <t>г. Кяхта                                                 ул. Кузнецова дом 71</t>
  </si>
  <si>
    <t>г. Кяхта                                                 ул. Кузнецова дом 72</t>
  </si>
  <si>
    <t>г. Кяхта                                                 ул. Кузнецова дом 75</t>
  </si>
  <si>
    <t>г. Кяхта ул Ленина               дом 45</t>
  </si>
  <si>
    <t>оштукатур</t>
  </si>
  <si>
    <t>г. кяхта ул Мичурина  дом 1</t>
  </si>
  <si>
    <t>кирпич</t>
  </si>
  <si>
    <t>Ремон сиситемы электроснабжения</t>
  </si>
  <si>
    <t>6.1.</t>
  </si>
  <si>
    <t>г. Кяхта                                             ул. Сухэ-Батора дом 39</t>
  </si>
  <si>
    <t xml:space="preserve">Общая стоимость капитального ремонта, руб. </t>
  </si>
  <si>
    <t xml:space="preserve">  г. Кяхта                                                ДОС д. 4</t>
  </si>
  <si>
    <t xml:space="preserve">                                    Приложение № 1</t>
  </si>
  <si>
    <t>Утверждено</t>
  </si>
  <si>
    <t xml:space="preserve">                                                                                                             Постановлением МКУ Администрации</t>
  </si>
  <si>
    <r>
      <t xml:space="preserve">МО "Город Кяхта"  </t>
    </r>
    <r>
      <rPr>
        <u/>
        <sz val="11"/>
        <color theme="1"/>
        <rFont val="Times New Roman"/>
        <family val="1"/>
        <charset val="204"/>
      </rPr>
      <t>№ 188 "20"  июля  2023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</si>
</sst>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" fontId="7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zoomScale="75" zoomScaleNormal="75" workbookViewId="0">
      <selection activeCell="T7" sqref="T7"/>
    </sheetView>
  </sheetViews>
  <sheetFormatPr defaultRowHeight="15" x14ac:dyDescent="0.25"/>
  <cols>
    <col min="1" max="1" width="4.7109375" customWidth="1"/>
    <col min="2" max="2" width="22" customWidth="1"/>
    <col min="3" max="3" width="6.7109375" customWidth="1"/>
    <col min="4" max="4" width="6.85546875" customWidth="1"/>
    <col min="5" max="5" width="7.28515625" customWidth="1"/>
    <col min="6" max="6" width="10.5703125" customWidth="1"/>
    <col min="7" max="7" width="4.85546875" customWidth="1"/>
    <col min="8" max="9" width="9.42578125" bestFit="1" customWidth="1"/>
    <col min="10" max="10" width="29.85546875" customWidth="1"/>
    <col min="11" max="11" width="14.7109375" customWidth="1"/>
    <col min="12" max="12" width="11.7109375" customWidth="1"/>
    <col min="13" max="13" width="12.28515625" bestFit="1" customWidth="1"/>
    <col min="14" max="14" width="12.5703125" customWidth="1"/>
    <col min="15" max="16" width="9.42578125" bestFit="1" customWidth="1"/>
    <col min="17" max="17" width="7.5703125" customWidth="1"/>
    <col min="18" max="18" width="6.28515625" customWidth="1"/>
  </cols>
  <sheetData>
    <row r="1" spans="1:18" x14ac:dyDescent="0.25">
      <c r="N1" s="49" t="s">
        <v>92</v>
      </c>
      <c r="O1" s="49"/>
      <c r="P1" s="49"/>
      <c r="Q1" s="49"/>
      <c r="R1" s="49"/>
    </row>
    <row r="2" spans="1:18" x14ac:dyDescent="0.25">
      <c r="N2" s="12"/>
      <c r="O2" s="50" t="s">
        <v>93</v>
      </c>
      <c r="P2" s="50"/>
      <c r="Q2" s="50"/>
      <c r="R2" s="50"/>
    </row>
    <row r="3" spans="1:18" x14ac:dyDescent="0.25">
      <c r="J3" s="50" t="s">
        <v>94</v>
      </c>
      <c r="K3" s="50"/>
      <c r="L3" s="50"/>
      <c r="M3" s="50"/>
      <c r="N3" s="50"/>
      <c r="O3" s="50"/>
      <c r="P3" s="50"/>
      <c r="Q3" s="50"/>
      <c r="R3" s="50"/>
    </row>
    <row r="4" spans="1:18" x14ac:dyDescent="0.25">
      <c r="M4" s="50" t="s">
        <v>95</v>
      </c>
      <c r="N4" s="50"/>
      <c r="O4" s="50"/>
      <c r="P4" s="50"/>
      <c r="Q4" s="50"/>
      <c r="R4" s="50"/>
    </row>
    <row r="6" spans="1:18" ht="15.75" x14ac:dyDescent="0.25">
      <c r="A6" s="98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8" ht="31.5" customHeight="1" x14ac:dyDescent="0.25">
      <c r="A7" s="98" t="s">
        <v>21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18" ht="15.75" x14ac:dyDescent="0.25">
      <c r="A8" s="98" t="s">
        <v>22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10" spans="1:18" ht="24" customHeight="1" x14ac:dyDescent="0.25">
      <c r="A10" s="99" t="s">
        <v>1</v>
      </c>
      <c r="B10" s="99" t="s">
        <v>2</v>
      </c>
      <c r="C10" s="99" t="s">
        <v>3</v>
      </c>
      <c r="D10" s="99"/>
      <c r="E10" s="99" t="s">
        <v>4</v>
      </c>
      <c r="F10" s="100" t="s">
        <v>5</v>
      </c>
      <c r="G10" s="100" t="s">
        <v>6</v>
      </c>
      <c r="H10" s="101" t="s">
        <v>7</v>
      </c>
      <c r="I10" s="101" t="s">
        <v>8</v>
      </c>
      <c r="J10" s="99" t="s">
        <v>9</v>
      </c>
      <c r="K10" s="104" t="s">
        <v>10</v>
      </c>
      <c r="L10" s="104" t="s">
        <v>11</v>
      </c>
      <c r="M10" s="105" t="s">
        <v>90</v>
      </c>
      <c r="N10" s="105" t="s">
        <v>75</v>
      </c>
      <c r="O10" s="102" t="s">
        <v>12</v>
      </c>
      <c r="P10" s="103" t="s">
        <v>13</v>
      </c>
      <c r="Q10" s="99" t="s">
        <v>14</v>
      </c>
      <c r="R10" s="99"/>
    </row>
    <row r="11" spans="1:18" ht="96" x14ac:dyDescent="0.25">
      <c r="A11" s="99"/>
      <c r="B11" s="99"/>
      <c r="C11" s="1" t="s">
        <v>15</v>
      </c>
      <c r="D11" s="1" t="s">
        <v>16</v>
      </c>
      <c r="E11" s="99"/>
      <c r="F11" s="100"/>
      <c r="G11" s="100"/>
      <c r="H11" s="101"/>
      <c r="I11" s="101"/>
      <c r="J11" s="99"/>
      <c r="K11" s="104"/>
      <c r="L11" s="104"/>
      <c r="M11" s="106"/>
      <c r="N11" s="106"/>
      <c r="O11" s="102"/>
      <c r="P11" s="103"/>
      <c r="Q11" s="1" t="s">
        <v>17</v>
      </c>
      <c r="R11" s="1" t="s">
        <v>18</v>
      </c>
    </row>
    <row r="12" spans="1:18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9">
        <v>13</v>
      </c>
      <c r="N12" s="9"/>
      <c r="O12" s="10">
        <v>14</v>
      </c>
      <c r="P12" s="11">
        <v>15</v>
      </c>
      <c r="Q12" s="7">
        <v>16</v>
      </c>
      <c r="R12" s="7">
        <v>17</v>
      </c>
    </row>
    <row r="13" spans="1:18" x14ac:dyDescent="0.25">
      <c r="A13" s="97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ht="17.25" customHeight="1" x14ac:dyDescent="0.25">
      <c r="A14" s="13"/>
      <c r="B14" s="15" t="s">
        <v>20</v>
      </c>
      <c r="C14" s="13"/>
      <c r="D14" s="13"/>
      <c r="E14" s="14"/>
      <c r="F14" s="13"/>
      <c r="G14" s="13"/>
      <c r="H14" s="3"/>
      <c r="I14" s="3"/>
      <c r="J14" s="3"/>
      <c r="K14" s="3">
        <f>K15+K16+K17+K18+K19+K20+K21+K22</f>
        <v>580887.27500000002</v>
      </c>
      <c r="L14" s="3">
        <f t="shared" ref="L14:N14" si="0">L15+L16+L17+L18+L19+L20+L21+L22</f>
        <v>135627.372</v>
      </c>
      <c r="M14" s="3">
        <f t="shared" si="0"/>
        <v>716514.64699999988</v>
      </c>
      <c r="N14" s="3">
        <f t="shared" si="0"/>
        <v>716514.64700000011</v>
      </c>
      <c r="O14" s="4"/>
      <c r="P14" s="5"/>
      <c r="Q14" s="14"/>
      <c r="R14" s="2"/>
    </row>
    <row r="15" spans="1:18" ht="26.25" customHeight="1" x14ac:dyDescent="0.25">
      <c r="A15" s="92">
        <v>1</v>
      </c>
      <c r="B15" s="92" t="s">
        <v>24</v>
      </c>
      <c r="C15" s="92">
        <v>1969</v>
      </c>
      <c r="D15" s="92" t="s">
        <v>70</v>
      </c>
      <c r="E15" s="93" t="s">
        <v>71</v>
      </c>
      <c r="F15" s="92" t="s">
        <v>63</v>
      </c>
      <c r="G15" s="92">
        <v>2</v>
      </c>
      <c r="H15" s="91">
        <v>851.06</v>
      </c>
      <c r="I15" s="91">
        <v>526.21</v>
      </c>
      <c r="J15" s="27" t="s">
        <v>19</v>
      </c>
      <c r="K15" s="28">
        <f>O15*H15</f>
        <v>81497.505600000004</v>
      </c>
      <c r="L15" s="29">
        <f>P15*H15</f>
        <v>22008.411599999999</v>
      </c>
      <c r="M15" s="29">
        <f t="shared" ref="M15:M24" si="1">K15+L15</f>
        <v>103505.9172</v>
      </c>
      <c r="N15" s="73">
        <f>M16+M15</f>
        <v>189786.38</v>
      </c>
      <c r="O15" s="29">
        <v>95.76</v>
      </c>
      <c r="P15" s="5">
        <v>25.86</v>
      </c>
      <c r="Q15" s="14">
        <v>2023</v>
      </c>
      <c r="R15" s="14">
        <v>2024</v>
      </c>
    </row>
    <row r="16" spans="1:18" ht="17.25" customHeight="1" x14ac:dyDescent="0.25">
      <c r="A16" s="92"/>
      <c r="B16" s="92"/>
      <c r="C16" s="92"/>
      <c r="D16" s="92"/>
      <c r="E16" s="93"/>
      <c r="F16" s="92"/>
      <c r="G16" s="92"/>
      <c r="H16" s="91"/>
      <c r="I16" s="91"/>
      <c r="J16" s="27" t="s">
        <v>25</v>
      </c>
      <c r="K16" s="28">
        <f>H15*O16</f>
        <v>72629.460399999996</v>
      </c>
      <c r="L16" s="29">
        <f>H15*P16</f>
        <v>13651.002399999998</v>
      </c>
      <c r="M16" s="29">
        <f t="shared" si="1"/>
        <v>86280.462799999994</v>
      </c>
      <c r="N16" s="74"/>
      <c r="O16" s="29">
        <v>85.34</v>
      </c>
      <c r="P16" s="5">
        <v>16.04</v>
      </c>
      <c r="Q16" s="14">
        <v>2023</v>
      </c>
      <c r="R16" s="14">
        <v>2024</v>
      </c>
    </row>
    <row r="17" spans="1:18" ht="26.25" customHeight="1" x14ac:dyDescent="0.25">
      <c r="A17" s="92">
        <v>2</v>
      </c>
      <c r="B17" s="92" t="s">
        <v>26</v>
      </c>
      <c r="C17" s="92">
        <v>1969</v>
      </c>
      <c r="D17" s="92" t="s">
        <v>70</v>
      </c>
      <c r="E17" s="93" t="s">
        <v>71</v>
      </c>
      <c r="F17" s="92" t="s">
        <v>63</v>
      </c>
      <c r="G17" s="92">
        <v>2</v>
      </c>
      <c r="H17" s="91">
        <v>822.23</v>
      </c>
      <c r="I17" s="91">
        <v>465.79</v>
      </c>
      <c r="J17" s="27" t="s">
        <v>19</v>
      </c>
      <c r="K17" s="28">
        <f>H17*O17</f>
        <v>78736.7448</v>
      </c>
      <c r="L17" s="29">
        <f>H17*P17</f>
        <v>21262.8678</v>
      </c>
      <c r="M17" s="29">
        <f t="shared" si="1"/>
        <v>99999.612599999993</v>
      </c>
      <c r="N17" s="73">
        <f>M18+M17</f>
        <v>183357.28999999998</v>
      </c>
      <c r="O17" s="29">
        <v>95.76</v>
      </c>
      <c r="P17" s="5">
        <v>25.86</v>
      </c>
      <c r="Q17" s="14">
        <v>2023</v>
      </c>
      <c r="R17" s="14">
        <v>2024</v>
      </c>
    </row>
    <row r="18" spans="1:18" ht="15" customHeight="1" x14ac:dyDescent="0.25">
      <c r="A18" s="92"/>
      <c r="B18" s="92"/>
      <c r="C18" s="92"/>
      <c r="D18" s="92"/>
      <c r="E18" s="93"/>
      <c r="F18" s="92"/>
      <c r="G18" s="92"/>
      <c r="H18" s="91"/>
      <c r="I18" s="91"/>
      <c r="J18" s="27" t="s">
        <v>25</v>
      </c>
      <c r="K18" s="28">
        <f>H17*O18</f>
        <v>70169.108200000002</v>
      </c>
      <c r="L18" s="29">
        <f>H17*P18</f>
        <v>13188.5692</v>
      </c>
      <c r="M18" s="29">
        <f t="shared" si="1"/>
        <v>83357.6774</v>
      </c>
      <c r="N18" s="74"/>
      <c r="O18" s="29">
        <v>85.34</v>
      </c>
      <c r="P18" s="5">
        <v>16.04</v>
      </c>
      <c r="Q18" s="14">
        <v>2023</v>
      </c>
      <c r="R18" s="14">
        <v>2024</v>
      </c>
    </row>
    <row r="19" spans="1:18" ht="27" customHeight="1" x14ac:dyDescent="0.25">
      <c r="A19" s="92">
        <v>3</v>
      </c>
      <c r="B19" s="92" t="s">
        <v>27</v>
      </c>
      <c r="C19" s="92">
        <v>1969</v>
      </c>
      <c r="D19" s="92" t="s">
        <v>70</v>
      </c>
      <c r="E19" s="93" t="s">
        <v>71</v>
      </c>
      <c r="F19" s="92" t="s">
        <v>63</v>
      </c>
      <c r="G19" s="92">
        <v>2</v>
      </c>
      <c r="H19" s="91">
        <v>871.01</v>
      </c>
      <c r="I19" s="91">
        <v>504.61</v>
      </c>
      <c r="J19" s="27" t="s">
        <v>19</v>
      </c>
      <c r="K19" s="28">
        <f>H19*O19</f>
        <v>83407.917600000001</v>
      </c>
      <c r="L19" s="29">
        <f>H19*P19</f>
        <v>22524.318599999999</v>
      </c>
      <c r="M19" s="29">
        <f t="shared" si="1"/>
        <v>105932.2362</v>
      </c>
      <c r="N19" s="73">
        <f>M19+M20</f>
        <v>174399.21620000002</v>
      </c>
      <c r="O19" s="29">
        <v>95.76</v>
      </c>
      <c r="P19" s="5">
        <v>25.86</v>
      </c>
      <c r="Q19" s="14">
        <v>2023</v>
      </c>
      <c r="R19" s="14">
        <v>2024</v>
      </c>
    </row>
    <row r="20" spans="1:18" ht="15" customHeight="1" x14ac:dyDescent="0.25">
      <c r="A20" s="92"/>
      <c r="B20" s="92"/>
      <c r="C20" s="92"/>
      <c r="D20" s="92"/>
      <c r="E20" s="93"/>
      <c r="F20" s="92"/>
      <c r="G20" s="92"/>
      <c r="H20" s="91"/>
      <c r="I20" s="91"/>
      <c r="J20" s="27" t="s">
        <v>25</v>
      </c>
      <c r="K20" s="28">
        <v>57634.37</v>
      </c>
      <c r="L20" s="29">
        <v>10832.61</v>
      </c>
      <c r="M20" s="29">
        <f t="shared" si="1"/>
        <v>68466.98000000001</v>
      </c>
      <c r="N20" s="74"/>
      <c r="O20" s="29">
        <v>85.34</v>
      </c>
      <c r="P20" s="5">
        <v>16.04</v>
      </c>
      <c r="Q20" s="14">
        <v>2023</v>
      </c>
      <c r="R20" s="14">
        <v>2024</v>
      </c>
    </row>
    <row r="21" spans="1:18" ht="25.5" customHeight="1" x14ac:dyDescent="0.25">
      <c r="A21" s="92">
        <v>4</v>
      </c>
      <c r="B21" s="92" t="s">
        <v>28</v>
      </c>
      <c r="C21" s="92">
        <v>1969</v>
      </c>
      <c r="D21" s="92" t="s">
        <v>70</v>
      </c>
      <c r="E21" s="93" t="s">
        <v>71</v>
      </c>
      <c r="F21" s="92" t="s">
        <v>63</v>
      </c>
      <c r="G21" s="92">
        <v>2</v>
      </c>
      <c r="H21" s="91">
        <v>819.84</v>
      </c>
      <c r="I21" s="91">
        <v>505</v>
      </c>
      <c r="J21" s="27" t="s">
        <v>19</v>
      </c>
      <c r="K21" s="28">
        <f>H21*O21</f>
        <v>78507.878400000001</v>
      </c>
      <c r="L21" s="29">
        <f>H21*P21</f>
        <v>21201.062399999999</v>
      </c>
      <c r="M21" s="29">
        <f t="shared" si="1"/>
        <v>99708.940799999997</v>
      </c>
      <c r="N21" s="73">
        <f>M22+M21</f>
        <v>168971.76079999999</v>
      </c>
      <c r="O21" s="29">
        <v>95.76</v>
      </c>
      <c r="P21" s="5">
        <v>25.86</v>
      </c>
      <c r="Q21" s="14">
        <v>2023</v>
      </c>
      <c r="R21" s="14">
        <v>2024</v>
      </c>
    </row>
    <row r="22" spans="1:18" ht="15" customHeight="1" x14ac:dyDescent="0.25">
      <c r="A22" s="92"/>
      <c r="B22" s="92"/>
      <c r="C22" s="92"/>
      <c r="D22" s="92"/>
      <c r="E22" s="93"/>
      <c r="F22" s="92"/>
      <c r="G22" s="92"/>
      <c r="H22" s="91"/>
      <c r="I22" s="91"/>
      <c r="J22" s="27" t="s">
        <v>25</v>
      </c>
      <c r="K22" s="28">
        <v>58304.29</v>
      </c>
      <c r="L22" s="28">
        <v>10958.53</v>
      </c>
      <c r="M22" s="28">
        <f t="shared" si="1"/>
        <v>69262.820000000007</v>
      </c>
      <c r="N22" s="74"/>
      <c r="O22" s="29">
        <v>85.34</v>
      </c>
      <c r="P22" s="5">
        <v>16.04</v>
      </c>
      <c r="Q22" s="14">
        <v>2023</v>
      </c>
      <c r="R22" s="14">
        <v>2024</v>
      </c>
    </row>
    <row r="23" spans="1:18" ht="15.75" customHeight="1" x14ac:dyDescent="0.25">
      <c r="A23" s="75" t="s">
        <v>76</v>
      </c>
      <c r="B23" s="76"/>
      <c r="C23" s="76"/>
      <c r="D23" s="17"/>
      <c r="E23" s="17"/>
      <c r="F23" s="17"/>
      <c r="G23" s="17"/>
      <c r="H23" s="17"/>
      <c r="I23" s="17"/>
      <c r="J23" s="17"/>
      <c r="K23" s="3">
        <f>K24+K25+K26+K27+K28</f>
        <v>997678.95479999995</v>
      </c>
      <c r="L23" s="3">
        <f t="shared" ref="L23:N23" si="2">L24+L25+L26+L27+L28</f>
        <v>199490.53739999997</v>
      </c>
      <c r="M23" s="3">
        <f t="shared" si="2"/>
        <v>1197169.4922</v>
      </c>
      <c r="N23" s="3">
        <f t="shared" si="2"/>
        <v>1197169.4922</v>
      </c>
      <c r="O23" s="18"/>
      <c r="P23" s="18"/>
      <c r="Q23" s="18"/>
      <c r="R23" s="18"/>
    </row>
    <row r="24" spans="1:18" ht="29.25" customHeight="1" x14ac:dyDescent="0.25">
      <c r="A24" s="92">
        <v>1</v>
      </c>
      <c r="B24" s="92" t="s">
        <v>29</v>
      </c>
      <c r="C24" s="92">
        <v>1970</v>
      </c>
      <c r="D24" s="92" t="s">
        <v>70</v>
      </c>
      <c r="E24" s="93" t="s">
        <v>74</v>
      </c>
      <c r="F24" s="92" t="s">
        <v>64</v>
      </c>
      <c r="G24" s="92">
        <v>4</v>
      </c>
      <c r="H24" s="91">
        <v>4193.82</v>
      </c>
      <c r="I24" s="91">
        <v>3108.84</v>
      </c>
      <c r="J24" s="27" t="s">
        <v>19</v>
      </c>
      <c r="K24" s="28">
        <f>H24*O24</f>
        <v>373501.60920000001</v>
      </c>
      <c r="L24" s="29">
        <f>H24*P24</f>
        <v>58503.78899999999</v>
      </c>
      <c r="M24" s="29">
        <f t="shared" si="1"/>
        <v>432005.3982</v>
      </c>
      <c r="N24" s="73">
        <f>M25+M24</f>
        <v>758955.6054</v>
      </c>
      <c r="O24" s="29">
        <v>89.06</v>
      </c>
      <c r="P24" s="5">
        <v>13.95</v>
      </c>
      <c r="Q24" s="14">
        <v>2024</v>
      </c>
      <c r="R24" s="14">
        <v>2025</v>
      </c>
    </row>
    <row r="25" spans="1:18" ht="20.25" customHeight="1" x14ac:dyDescent="0.25">
      <c r="A25" s="92"/>
      <c r="B25" s="92"/>
      <c r="C25" s="92"/>
      <c r="D25" s="92"/>
      <c r="E25" s="93"/>
      <c r="F25" s="92"/>
      <c r="G25" s="92"/>
      <c r="H25" s="91"/>
      <c r="I25" s="91"/>
      <c r="J25" s="27" t="s">
        <v>25</v>
      </c>
      <c r="K25" s="28">
        <f>H24*O25</f>
        <v>279140.65919999999</v>
      </c>
      <c r="L25" s="29">
        <f>H24*P25</f>
        <v>47809.547999999995</v>
      </c>
      <c r="M25" s="29">
        <f t="shared" ref="M25:M50" si="3">K25+L25</f>
        <v>326950.2072</v>
      </c>
      <c r="N25" s="74"/>
      <c r="O25" s="29">
        <v>66.56</v>
      </c>
      <c r="P25" s="5">
        <v>11.4</v>
      </c>
      <c r="Q25" s="14">
        <v>2024</v>
      </c>
      <c r="R25" s="14">
        <v>2025</v>
      </c>
    </row>
    <row r="26" spans="1:18" ht="29.25" customHeight="1" x14ac:dyDescent="0.25">
      <c r="A26" s="13">
        <v>2</v>
      </c>
      <c r="B26" s="13" t="s">
        <v>30</v>
      </c>
      <c r="C26" s="30">
        <v>1983</v>
      </c>
      <c r="D26" s="13" t="s">
        <v>70</v>
      </c>
      <c r="E26" s="14" t="s">
        <v>74</v>
      </c>
      <c r="F26" s="13" t="s">
        <v>63</v>
      </c>
      <c r="G26" s="13">
        <v>2</v>
      </c>
      <c r="H26" s="28">
        <v>1214.02</v>
      </c>
      <c r="I26" s="28">
        <v>720.05</v>
      </c>
      <c r="J26" s="27" t="s">
        <v>19</v>
      </c>
      <c r="K26" s="28">
        <f>H26*O26</f>
        <v>116254.5552</v>
      </c>
      <c r="L26" s="29">
        <f>H26*P26</f>
        <v>31394.557199999999</v>
      </c>
      <c r="M26" s="29">
        <f t="shared" si="3"/>
        <v>147649.11240000001</v>
      </c>
      <c r="N26" s="29">
        <f>M26</f>
        <v>147649.11240000001</v>
      </c>
      <c r="O26" s="29">
        <v>95.76</v>
      </c>
      <c r="P26" s="5">
        <v>25.86</v>
      </c>
      <c r="Q26" s="14">
        <v>2024</v>
      </c>
      <c r="R26" s="14">
        <v>2025</v>
      </c>
    </row>
    <row r="27" spans="1:18" ht="27.75" customHeight="1" x14ac:dyDescent="0.25">
      <c r="A27" s="13">
        <v>3</v>
      </c>
      <c r="B27" s="13" t="s">
        <v>31</v>
      </c>
      <c r="C27" s="30">
        <v>1983</v>
      </c>
      <c r="D27" s="13" t="s">
        <v>70</v>
      </c>
      <c r="E27" s="14" t="s">
        <v>71</v>
      </c>
      <c r="F27" s="13" t="s">
        <v>63</v>
      </c>
      <c r="G27" s="13">
        <v>2</v>
      </c>
      <c r="H27" s="28">
        <v>1202.55</v>
      </c>
      <c r="I27" s="28">
        <v>561.95000000000005</v>
      </c>
      <c r="J27" s="27" t="s">
        <v>19</v>
      </c>
      <c r="K27" s="28">
        <f>H27*O27</f>
        <v>115156.18799999999</v>
      </c>
      <c r="L27" s="29">
        <f>H27*P27</f>
        <v>31097.942999999999</v>
      </c>
      <c r="M27" s="29">
        <f t="shared" si="3"/>
        <v>146254.13099999999</v>
      </c>
      <c r="N27" s="29">
        <f>M27</f>
        <v>146254.13099999999</v>
      </c>
      <c r="O27" s="29">
        <v>95.76</v>
      </c>
      <c r="P27" s="5">
        <v>25.86</v>
      </c>
      <c r="Q27" s="14">
        <v>2024</v>
      </c>
      <c r="R27" s="14">
        <v>2025</v>
      </c>
    </row>
    <row r="28" spans="1:18" ht="28.5" customHeight="1" x14ac:dyDescent="0.25">
      <c r="A28" s="13">
        <v>4</v>
      </c>
      <c r="B28" s="13" t="s">
        <v>32</v>
      </c>
      <c r="C28" s="30">
        <v>1983</v>
      </c>
      <c r="D28" s="13" t="s">
        <v>70</v>
      </c>
      <c r="E28" s="14" t="s">
        <v>71</v>
      </c>
      <c r="F28" s="13" t="s">
        <v>63</v>
      </c>
      <c r="G28" s="13">
        <v>2</v>
      </c>
      <c r="H28" s="28">
        <v>1186.57</v>
      </c>
      <c r="I28" s="28">
        <v>704.9</v>
      </c>
      <c r="J28" s="27" t="s">
        <v>19</v>
      </c>
      <c r="K28" s="28">
        <f>H28*O28</f>
        <v>113625.94319999999</v>
      </c>
      <c r="L28" s="29">
        <f>H28*P28</f>
        <v>30684.700199999999</v>
      </c>
      <c r="M28" s="29">
        <f t="shared" si="3"/>
        <v>144310.6434</v>
      </c>
      <c r="N28" s="29">
        <f>M28</f>
        <v>144310.6434</v>
      </c>
      <c r="O28" s="29">
        <v>95.76</v>
      </c>
      <c r="P28" s="5">
        <v>25.86</v>
      </c>
      <c r="Q28" s="14">
        <v>2024</v>
      </c>
      <c r="R28" s="14">
        <v>2025</v>
      </c>
    </row>
    <row r="29" spans="1:18" ht="18.75" customHeight="1" x14ac:dyDescent="0.25">
      <c r="A29" s="109" t="s">
        <v>77</v>
      </c>
      <c r="B29" s="110"/>
      <c r="C29" s="110"/>
      <c r="D29" s="110"/>
      <c r="E29" s="110"/>
      <c r="F29" s="43"/>
      <c r="G29" s="43"/>
      <c r="H29" s="43"/>
      <c r="I29" s="43"/>
      <c r="J29" s="43"/>
      <c r="K29" s="45">
        <f>SUM(K30:K114)</f>
        <v>28044530.300299991</v>
      </c>
      <c r="L29" s="46">
        <f t="shared" ref="L29:M29" si="4">SUM(L30:L114)</f>
        <v>2230405.1106999996</v>
      </c>
      <c r="M29" s="46">
        <f t="shared" si="4"/>
        <v>30274935.410999998</v>
      </c>
      <c r="N29" s="46">
        <f>SUM(N30:N114)</f>
        <v>30274935.411000006</v>
      </c>
      <c r="O29" s="43"/>
      <c r="P29" s="43"/>
      <c r="Q29" s="43"/>
      <c r="R29" s="44"/>
    </row>
    <row r="30" spans="1:18" ht="16.5" customHeight="1" x14ac:dyDescent="0.25">
      <c r="A30" s="92">
        <v>1</v>
      </c>
      <c r="B30" s="94" t="s">
        <v>91</v>
      </c>
      <c r="C30" s="92">
        <v>1913</v>
      </c>
      <c r="D30" s="92" t="s">
        <v>70</v>
      </c>
      <c r="E30" s="93" t="s">
        <v>78</v>
      </c>
      <c r="F30" s="92" t="s">
        <v>65</v>
      </c>
      <c r="G30" s="92">
        <v>2</v>
      </c>
      <c r="H30" s="91">
        <v>1039.8</v>
      </c>
      <c r="I30" s="91">
        <v>588.70000000000005</v>
      </c>
      <c r="J30" s="16" t="s">
        <v>33</v>
      </c>
      <c r="K30" s="31">
        <f>H30*O30</f>
        <v>2122720.5060000001</v>
      </c>
      <c r="L30" s="32">
        <f>H30*P30</f>
        <v>85783.5</v>
      </c>
      <c r="M30" s="32">
        <f t="shared" si="3"/>
        <v>2208504.0060000001</v>
      </c>
      <c r="N30" s="73">
        <f>M36+M35+M34+M33+M32+M31+M30</f>
        <v>4205294.3340000007</v>
      </c>
      <c r="O30" s="29">
        <v>2041.47</v>
      </c>
      <c r="P30" s="5">
        <v>82.5</v>
      </c>
      <c r="Q30" s="14">
        <v>2025</v>
      </c>
      <c r="R30" s="14">
        <v>2025</v>
      </c>
    </row>
    <row r="31" spans="1:18" x14ac:dyDescent="0.25">
      <c r="A31" s="92"/>
      <c r="B31" s="95"/>
      <c r="C31" s="92"/>
      <c r="D31" s="92"/>
      <c r="E31" s="93"/>
      <c r="F31" s="92"/>
      <c r="G31" s="92"/>
      <c r="H31" s="91"/>
      <c r="I31" s="91"/>
      <c r="J31" s="16" t="s">
        <v>34</v>
      </c>
      <c r="K31" s="31">
        <f>H30*O31</f>
        <v>477361.78199999995</v>
      </c>
      <c r="L31" s="32">
        <f>H30*P31</f>
        <v>27762.66</v>
      </c>
      <c r="M31" s="32">
        <f t="shared" si="3"/>
        <v>505124.44199999992</v>
      </c>
      <c r="N31" s="77"/>
      <c r="O31" s="29">
        <v>459.09</v>
      </c>
      <c r="P31" s="5">
        <v>26.7</v>
      </c>
      <c r="Q31" s="14">
        <v>2025</v>
      </c>
      <c r="R31" s="14">
        <v>2025</v>
      </c>
    </row>
    <row r="32" spans="1:18" x14ac:dyDescent="0.25">
      <c r="A32" s="92"/>
      <c r="B32" s="95"/>
      <c r="C32" s="92"/>
      <c r="D32" s="92"/>
      <c r="E32" s="93"/>
      <c r="F32" s="92"/>
      <c r="G32" s="92"/>
      <c r="H32" s="91"/>
      <c r="I32" s="91"/>
      <c r="J32" s="16" t="s">
        <v>35</v>
      </c>
      <c r="K32" s="31">
        <f>H30*O32</f>
        <v>92417.423999999985</v>
      </c>
      <c r="L32" s="32">
        <f>H30*P32</f>
        <v>5448.5519999999997</v>
      </c>
      <c r="M32" s="32">
        <f t="shared" si="3"/>
        <v>97865.975999999981</v>
      </c>
      <c r="N32" s="77"/>
      <c r="O32" s="29">
        <v>88.88</v>
      </c>
      <c r="P32" s="5">
        <v>5.24</v>
      </c>
      <c r="Q32" s="14">
        <v>2025</v>
      </c>
      <c r="R32" s="14">
        <v>2025</v>
      </c>
    </row>
    <row r="33" spans="1:18" ht="13.5" customHeight="1" x14ac:dyDescent="0.25">
      <c r="A33" s="92"/>
      <c r="B33" s="95"/>
      <c r="C33" s="92"/>
      <c r="D33" s="92"/>
      <c r="E33" s="93"/>
      <c r="F33" s="92"/>
      <c r="G33" s="92"/>
      <c r="H33" s="91"/>
      <c r="I33" s="91"/>
      <c r="J33" s="33" t="s">
        <v>36</v>
      </c>
      <c r="K33" s="34">
        <f>H30*O33</f>
        <v>518340.3</v>
      </c>
      <c r="L33" s="34">
        <f>H30*P33</f>
        <v>26119.776000000002</v>
      </c>
      <c r="M33" s="32">
        <f t="shared" si="3"/>
        <v>544460.076</v>
      </c>
      <c r="N33" s="77"/>
      <c r="O33" s="24">
        <v>498.5</v>
      </c>
      <c r="P33" s="26">
        <v>25.12</v>
      </c>
      <c r="Q33" s="14">
        <v>2025</v>
      </c>
      <c r="R33" s="14">
        <v>2025</v>
      </c>
    </row>
    <row r="34" spans="1:18" ht="18.75" customHeight="1" x14ac:dyDescent="0.25">
      <c r="A34" s="92"/>
      <c r="B34" s="95"/>
      <c r="C34" s="92"/>
      <c r="D34" s="92"/>
      <c r="E34" s="93"/>
      <c r="F34" s="92"/>
      <c r="G34" s="92"/>
      <c r="H34" s="91"/>
      <c r="I34" s="91"/>
      <c r="J34" s="16" t="s">
        <v>37</v>
      </c>
      <c r="K34" s="32">
        <f>H30*O34</f>
        <v>591074.31000000006</v>
      </c>
      <c r="L34" s="32">
        <f>H30*P34</f>
        <v>26390.123999999996</v>
      </c>
      <c r="M34" s="32">
        <f t="shared" si="3"/>
        <v>617464.43400000001</v>
      </c>
      <c r="N34" s="77"/>
      <c r="O34" s="5">
        <v>568.45000000000005</v>
      </c>
      <c r="P34" s="5">
        <v>25.38</v>
      </c>
      <c r="Q34" s="14">
        <v>2025</v>
      </c>
      <c r="R34" s="14">
        <v>2025</v>
      </c>
    </row>
    <row r="35" spans="1:18" ht="25.5" x14ac:dyDescent="0.25">
      <c r="A35" s="92"/>
      <c r="B35" s="95"/>
      <c r="C35" s="92"/>
      <c r="D35" s="92"/>
      <c r="E35" s="93"/>
      <c r="F35" s="92"/>
      <c r="G35" s="92"/>
      <c r="H35" s="91"/>
      <c r="I35" s="91"/>
      <c r="J35" s="16" t="s">
        <v>19</v>
      </c>
      <c r="K35" s="32">
        <f>H30*O35</f>
        <v>99571.248000000007</v>
      </c>
      <c r="L35" s="32">
        <f>H30*P35</f>
        <v>26889.227999999999</v>
      </c>
      <c r="M35" s="32">
        <f t="shared" si="3"/>
        <v>126460.47600000001</v>
      </c>
      <c r="N35" s="77"/>
      <c r="O35" s="5">
        <v>95.76</v>
      </c>
      <c r="P35" s="5">
        <v>25.86</v>
      </c>
      <c r="Q35" s="14">
        <v>2025</v>
      </c>
      <c r="R35" s="14">
        <v>2025</v>
      </c>
    </row>
    <row r="36" spans="1:18" x14ac:dyDescent="0.25">
      <c r="A36" s="92"/>
      <c r="B36" s="96"/>
      <c r="C36" s="92"/>
      <c r="D36" s="92"/>
      <c r="E36" s="93"/>
      <c r="F36" s="92"/>
      <c r="G36" s="92"/>
      <c r="H36" s="91"/>
      <c r="I36" s="91"/>
      <c r="J36" s="16" t="s">
        <v>25</v>
      </c>
      <c r="K36" s="29">
        <f>H30*O36</f>
        <v>88736.532000000007</v>
      </c>
      <c r="L36" s="29">
        <f>H30*P36</f>
        <v>16678.392</v>
      </c>
      <c r="M36" s="32">
        <f t="shared" si="3"/>
        <v>105414.924</v>
      </c>
      <c r="N36" s="77"/>
      <c r="O36" s="29">
        <v>85.34</v>
      </c>
      <c r="P36" s="5">
        <v>16.04</v>
      </c>
      <c r="Q36" s="14">
        <v>2025</v>
      </c>
      <c r="R36" s="14">
        <v>2025</v>
      </c>
    </row>
    <row r="37" spans="1:18" x14ac:dyDescent="0.25">
      <c r="A37" s="92">
        <v>2</v>
      </c>
      <c r="B37" s="92" t="s">
        <v>39</v>
      </c>
      <c r="C37" s="92">
        <v>1913</v>
      </c>
      <c r="D37" s="92" t="s">
        <v>70</v>
      </c>
      <c r="E37" s="93" t="s">
        <v>78</v>
      </c>
      <c r="F37" s="92" t="s">
        <v>65</v>
      </c>
      <c r="G37" s="92">
        <v>2</v>
      </c>
      <c r="H37" s="91">
        <v>766.2</v>
      </c>
      <c r="I37" s="91">
        <v>441.26</v>
      </c>
      <c r="J37" s="16" t="s">
        <v>33</v>
      </c>
      <c r="K37" s="29">
        <f>H37*O37</f>
        <v>1564174.314</v>
      </c>
      <c r="L37" s="29">
        <f>H37*P37</f>
        <v>63211.500000000007</v>
      </c>
      <c r="M37" s="32">
        <f t="shared" si="3"/>
        <v>1627385.814</v>
      </c>
      <c r="N37" s="78">
        <f>M43+M42+M41+M40+M39+M38+M37</f>
        <v>3098765.6460000002</v>
      </c>
      <c r="O37" s="29">
        <v>2041.47</v>
      </c>
      <c r="P37" s="5">
        <v>82.5</v>
      </c>
      <c r="Q37" s="14">
        <v>2025</v>
      </c>
      <c r="R37" s="14">
        <v>2025</v>
      </c>
    </row>
    <row r="38" spans="1:18" x14ac:dyDescent="0.25">
      <c r="A38" s="92"/>
      <c r="B38" s="92"/>
      <c r="C38" s="92"/>
      <c r="D38" s="92"/>
      <c r="E38" s="93"/>
      <c r="F38" s="92"/>
      <c r="G38" s="92"/>
      <c r="H38" s="91"/>
      <c r="I38" s="91"/>
      <c r="J38" s="16" t="s">
        <v>34</v>
      </c>
      <c r="K38" s="29">
        <f>H37*O38</f>
        <v>351754.75800000003</v>
      </c>
      <c r="L38" s="29">
        <f>H37*P38</f>
        <v>20457.54</v>
      </c>
      <c r="M38" s="32">
        <f t="shared" si="3"/>
        <v>372212.29800000001</v>
      </c>
      <c r="N38" s="79"/>
      <c r="O38" s="29">
        <v>459.09</v>
      </c>
      <c r="P38" s="5">
        <v>26.7</v>
      </c>
      <c r="Q38" s="14">
        <v>2025</v>
      </c>
      <c r="R38" s="14">
        <v>2025</v>
      </c>
    </row>
    <row r="39" spans="1:18" x14ac:dyDescent="0.25">
      <c r="A39" s="92"/>
      <c r="B39" s="92"/>
      <c r="C39" s="92"/>
      <c r="D39" s="92"/>
      <c r="E39" s="93"/>
      <c r="F39" s="92"/>
      <c r="G39" s="92"/>
      <c r="H39" s="91"/>
      <c r="I39" s="91"/>
      <c r="J39" s="16" t="s">
        <v>35</v>
      </c>
      <c r="K39" s="29">
        <f>H37*O39</f>
        <v>68099.856</v>
      </c>
      <c r="L39" s="29">
        <f>H37*P39</f>
        <v>4014.8880000000004</v>
      </c>
      <c r="M39" s="32">
        <f t="shared" si="3"/>
        <v>72114.744000000006</v>
      </c>
      <c r="N39" s="79"/>
      <c r="O39" s="29">
        <v>88.88</v>
      </c>
      <c r="P39" s="5">
        <v>5.24</v>
      </c>
      <c r="Q39" s="14">
        <v>2025</v>
      </c>
      <c r="R39" s="14">
        <v>2025</v>
      </c>
    </row>
    <row r="40" spans="1:18" x14ac:dyDescent="0.25">
      <c r="A40" s="92"/>
      <c r="B40" s="92"/>
      <c r="C40" s="92"/>
      <c r="D40" s="92"/>
      <c r="E40" s="93"/>
      <c r="F40" s="92"/>
      <c r="G40" s="92"/>
      <c r="H40" s="91"/>
      <c r="I40" s="91"/>
      <c r="J40" s="33" t="s">
        <v>36</v>
      </c>
      <c r="K40" s="29">
        <f>H37*O40</f>
        <v>381950.7</v>
      </c>
      <c r="L40" s="29">
        <f>H37*P40</f>
        <v>19246.944000000003</v>
      </c>
      <c r="M40" s="32">
        <f t="shared" si="3"/>
        <v>401197.64400000003</v>
      </c>
      <c r="N40" s="79"/>
      <c r="O40" s="24">
        <v>498.5</v>
      </c>
      <c r="P40" s="26">
        <v>25.12</v>
      </c>
      <c r="Q40" s="14">
        <v>2025</v>
      </c>
      <c r="R40" s="14">
        <v>2025</v>
      </c>
    </row>
    <row r="41" spans="1:18" x14ac:dyDescent="0.25">
      <c r="A41" s="92"/>
      <c r="B41" s="92"/>
      <c r="C41" s="92"/>
      <c r="D41" s="92"/>
      <c r="E41" s="93"/>
      <c r="F41" s="92"/>
      <c r="G41" s="92"/>
      <c r="H41" s="91"/>
      <c r="I41" s="91"/>
      <c r="J41" s="16" t="s">
        <v>37</v>
      </c>
      <c r="K41" s="29">
        <f>H37*O41</f>
        <v>435546.39000000007</v>
      </c>
      <c r="L41" s="29">
        <f>H37*P41</f>
        <v>19446.155999999999</v>
      </c>
      <c r="M41" s="32">
        <f t="shared" si="3"/>
        <v>454992.54600000009</v>
      </c>
      <c r="N41" s="79"/>
      <c r="O41" s="5">
        <v>568.45000000000005</v>
      </c>
      <c r="P41" s="5">
        <v>25.38</v>
      </c>
      <c r="Q41" s="14">
        <v>2025</v>
      </c>
      <c r="R41" s="14">
        <v>2025</v>
      </c>
    </row>
    <row r="42" spans="1:18" ht="25.5" x14ac:dyDescent="0.25">
      <c r="A42" s="92"/>
      <c r="B42" s="92"/>
      <c r="C42" s="92"/>
      <c r="D42" s="92"/>
      <c r="E42" s="93"/>
      <c r="F42" s="92"/>
      <c r="G42" s="92"/>
      <c r="H42" s="91"/>
      <c r="I42" s="91"/>
      <c r="J42" s="16" t="s">
        <v>19</v>
      </c>
      <c r="K42" s="29">
        <f>H37*O42</f>
        <v>73371.312000000005</v>
      </c>
      <c r="L42" s="29">
        <f>H37*P42</f>
        <v>19813.932000000001</v>
      </c>
      <c r="M42" s="32">
        <f t="shared" si="3"/>
        <v>93185.244000000006</v>
      </c>
      <c r="N42" s="79"/>
      <c r="O42" s="5">
        <v>95.76</v>
      </c>
      <c r="P42" s="5">
        <v>25.86</v>
      </c>
      <c r="Q42" s="14">
        <v>2025</v>
      </c>
      <c r="R42" s="14">
        <v>2025</v>
      </c>
    </row>
    <row r="43" spans="1:18" x14ac:dyDescent="0.25">
      <c r="A43" s="92"/>
      <c r="B43" s="92"/>
      <c r="C43" s="92"/>
      <c r="D43" s="92"/>
      <c r="E43" s="93"/>
      <c r="F43" s="92"/>
      <c r="G43" s="92"/>
      <c r="H43" s="91"/>
      <c r="I43" s="91"/>
      <c r="J43" s="16" t="s">
        <v>25</v>
      </c>
      <c r="K43" s="29">
        <f>H37*O43</f>
        <v>65387.508000000009</v>
      </c>
      <c r="L43" s="29">
        <f>H37*P43</f>
        <v>12289.848</v>
      </c>
      <c r="M43" s="32">
        <f t="shared" si="3"/>
        <v>77677.356000000014</v>
      </c>
      <c r="N43" s="80"/>
      <c r="O43" s="29">
        <v>85.34</v>
      </c>
      <c r="P43" s="5">
        <v>16.04</v>
      </c>
      <c r="Q43" s="14">
        <v>2025</v>
      </c>
      <c r="R43" s="14">
        <v>2025</v>
      </c>
    </row>
    <row r="44" spans="1:18" x14ac:dyDescent="0.25">
      <c r="A44" s="92">
        <v>3</v>
      </c>
      <c r="B44" s="92" t="s">
        <v>40</v>
      </c>
      <c r="C44" s="92">
        <v>1913</v>
      </c>
      <c r="D44" s="92" t="s">
        <v>70</v>
      </c>
      <c r="E44" s="93" t="s">
        <v>71</v>
      </c>
      <c r="F44" s="92" t="s">
        <v>65</v>
      </c>
      <c r="G44" s="92">
        <v>2</v>
      </c>
      <c r="H44" s="91">
        <v>766.2</v>
      </c>
      <c r="I44" s="91">
        <v>441.96</v>
      </c>
      <c r="J44" s="16" t="s">
        <v>33</v>
      </c>
      <c r="K44" s="32">
        <f>H44*O44</f>
        <v>1564174.314</v>
      </c>
      <c r="L44" s="32">
        <f>H44*P44</f>
        <v>63211.500000000007</v>
      </c>
      <c r="M44" s="32">
        <f t="shared" si="3"/>
        <v>1627385.814</v>
      </c>
      <c r="N44" s="81">
        <f>M50+M49+M48+M47+M46+M45+M44</f>
        <v>3081395.892</v>
      </c>
      <c r="O44" s="29">
        <v>2041.47</v>
      </c>
      <c r="P44" s="5">
        <v>82.5</v>
      </c>
      <c r="Q44" s="14">
        <v>2025</v>
      </c>
      <c r="R44" s="14">
        <v>2025</v>
      </c>
    </row>
    <row r="45" spans="1:18" x14ac:dyDescent="0.25">
      <c r="A45" s="92"/>
      <c r="B45" s="92"/>
      <c r="C45" s="92"/>
      <c r="D45" s="92"/>
      <c r="E45" s="93"/>
      <c r="F45" s="92"/>
      <c r="G45" s="92"/>
      <c r="H45" s="91"/>
      <c r="I45" s="91"/>
      <c r="J45" s="16" t="s">
        <v>34</v>
      </c>
      <c r="K45" s="32">
        <f>H44*O45</f>
        <v>334385.00400000002</v>
      </c>
      <c r="L45" s="32">
        <f>H44*P45</f>
        <v>20457.54</v>
      </c>
      <c r="M45" s="32">
        <f t="shared" si="3"/>
        <v>354842.54399999999</v>
      </c>
      <c r="N45" s="82"/>
      <c r="O45" s="29">
        <v>436.42</v>
      </c>
      <c r="P45" s="5">
        <v>26.7</v>
      </c>
      <c r="Q45" s="14">
        <v>2025</v>
      </c>
      <c r="R45" s="14">
        <v>2025</v>
      </c>
    </row>
    <row r="46" spans="1:18" ht="15.75" customHeight="1" x14ac:dyDescent="0.25">
      <c r="A46" s="92"/>
      <c r="B46" s="92"/>
      <c r="C46" s="92"/>
      <c r="D46" s="92"/>
      <c r="E46" s="93"/>
      <c r="F46" s="92"/>
      <c r="G46" s="92"/>
      <c r="H46" s="91"/>
      <c r="I46" s="91"/>
      <c r="J46" s="16" t="s">
        <v>35</v>
      </c>
      <c r="K46" s="32">
        <f>H44*O46</f>
        <v>68099.856</v>
      </c>
      <c r="L46" s="32">
        <f>H44*P46</f>
        <v>4014.8880000000004</v>
      </c>
      <c r="M46" s="32">
        <f t="shared" si="3"/>
        <v>72114.744000000006</v>
      </c>
      <c r="N46" s="82"/>
      <c r="O46" s="29">
        <v>88.88</v>
      </c>
      <c r="P46" s="5">
        <v>5.24</v>
      </c>
      <c r="Q46" s="14">
        <v>2025</v>
      </c>
      <c r="R46" s="14">
        <v>2025</v>
      </c>
    </row>
    <row r="47" spans="1:18" x14ac:dyDescent="0.25">
      <c r="A47" s="92"/>
      <c r="B47" s="92"/>
      <c r="C47" s="92"/>
      <c r="D47" s="92"/>
      <c r="E47" s="93"/>
      <c r="F47" s="92"/>
      <c r="G47" s="92"/>
      <c r="H47" s="91"/>
      <c r="I47" s="91"/>
      <c r="J47" s="33" t="s">
        <v>36</v>
      </c>
      <c r="K47" s="32">
        <f>H44*O47</f>
        <v>381950.7</v>
      </c>
      <c r="L47" s="32">
        <f>H44*P47</f>
        <v>19246.944000000003</v>
      </c>
      <c r="M47" s="32">
        <f t="shared" si="3"/>
        <v>401197.64400000003</v>
      </c>
      <c r="N47" s="82"/>
      <c r="O47" s="24">
        <v>498.5</v>
      </c>
      <c r="P47" s="26">
        <v>25.12</v>
      </c>
      <c r="Q47" s="14">
        <v>2025</v>
      </c>
      <c r="R47" s="14">
        <v>2025</v>
      </c>
    </row>
    <row r="48" spans="1:18" x14ac:dyDescent="0.25">
      <c r="A48" s="92"/>
      <c r="B48" s="92"/>
      <c r="C48" s="92"/>
      <c r="D48" s="92"/>
      <c r="E48" s="93"/>
      <c r="F48" s="92"/>
      <c r="G48" s="92"/>
      <c r="H48" s="91"/>
      <c r="I48" s="91"/>
      <c r="J48" s="16" t="s">
        <v>37</v>
      </c>
      <c r="K48" s="32">
        <f>H44*O48</f>
        <v>435546.39000000007</v>
      </c>
      <c r="L48" s="32">
        <f>H44*P48</f>
        <v>19446.155999999999</v>
      </c>
      <c r="M48" s="32">
        <f t="shared" si="3"/>
        <v>454992.54600000009</v>
      </c>
      <c r="N48" s="82"/>
      <c r="O48" s="5">
        <v>568.45000000000005</v>
      </c>
      <c r="P48" s="5">
        <v>25.38</v>
      </c>
      <c r="Q48" s="14">
        <v>2025</v>
      </c>
      <c r="R48" s="14">
        <v>2025</v>
      </c>
    </row>
    <row r="49" spans="1:18" ht="25.5" x14ac:dyDescent="0.25">
      <c r="A49" s="92"/>
      <c r="B49" s="92"/>
      <c r="C49" s="92"/>
      <c r="D49" s="92"/>
      <c r="E49" s="93"/>
      <c r="F49" s="92"/>
      <c r="G49" s="92"/>
      <c r="H49" s="91"/>
      <c r="I49" s="91"/>
      <c r="J49" s="16" t="s">
        <v>19</v>
      </c>
      <c r="K49" s="29">
        <f>H44*O49</f>
        <v>73371.312000000005</v>
      </c>
      <c r="L49" s="29">
        <f>H44*P49</f>
        <v>19813.932000000001</v>
      </c>
      <c r="M49" s="32">
        <f t="shared" si="3"/>
        <v>93185.244000000006</v>
      </c>
      <c r="N49" s="82"/>
      <c r="O49" s="5">
        <v>95.76</v>
      </c>
      <c r="P49" s="5">
        <v>25.86</v>
      </c>
      <c r="Q49" s="14">
        <v>2025</v>
      </c>
      <c r="R49" s="14">
        <v>2025</v>
      </c>
    </row>
    <row r="50" spans="1:18" x14ac:dyDescent="0.25">
      <c r="A50" s="92"/>
      <c r="B50" s="92"/>
      <c r="C50" s="92"/>
      <c r="D50" s="92"/>
      <c r="E50" s="93"/>
      <c r="F50" s="92"/>
      <c r="G50" s="92"/>
      <c r="H50" s="91"/>
      <c r="I50" s="91"/>
      <c r="J50" s="16" t="s">
        <v>25</v>
      </c>
      <c r="K50" s="29">
        <f>H44*O50</f>
        <v>65387.508000000009</v>
      </c>
      <c r="L50" s="29">
        <f>H44*P50</f>
        <v>12289.848</v>
      </c>
      <c r="M50" s="32">
        <f t="shared" si="3"/>
        <v>77677.356000000014</v>
      </c>
      <c r="N50" s="83"/>
      <c r="O50" s="29">
        <v>85.34</v>
      </c>
      <c r="P50" s="5">
        <v>16.04</v>
      </c>
      <c r="Q50" s="14">
        <v>2025</v>
      </c>
      <c r="R50" s="14">
        <v>2025</v>
      </c>
    </row>
    <row r="51" spans="1:18" x14ac:dyDescent="0.25">
      <c r="A51" s="92">
        <v>4</v>
      </c>
      <c r="B51" s="92" t="s">
        <v>41</v>
      </c>
      <c r="C51" s="92">
        <v>1913</v>
      </c>
      <c r="D51" s="92" t="s">
        <v>70</v>
      </c>
      <c r="E51" s="93" t="s">
        <v>78</v>
      </c>
      <c r="F51" s="92" t="s">
        <v>65</v>
      </c>
      <c r="G51" s="92">
        <v>2</v>
      </c>
      <c r="H51" s="91">
        <v>765.01</v>
      </c>
      <c r="I51" s="91">
        <v>439.87</v>
      </c>
      <c r="J51" s="16" t="s">
        <v>33</v>
      </c>
      <c r="K51" s="32">
        <f>H51*O51</f>
        <v>1561744.9646999999</v>
      </c>
      <c r="L51" s="32">
        <f>H51*P51</f>
        <v>63113.324999999997</v>
      </c>
      <c r="M51" s="32">
        <f>K51+L51</f>
        <v>1624858.2896999998</v>
      </c>
      <c r="N51" s="84">
        <f>M57+M56+M55+M54+M53+M52+M51</f>
        <v>3093952.8932999996</v>
      </c>
      <c r="O51" s="29">
        <v>2041.47</v>
      </c>
      <c r="P51" s="5">
        <v>82.5</v>
      </c>
      <c r="Q51" s="14">
        <v>2025</v>
      </c>
      <c r="R51" s="14">
        <v>2025</v>
      </c>
    </row>
    <row r="52" spans="1:18" ht="18" customHeight="1" x14ac:dyDescent="0.25">
      <c r="A52" s="92"/>
      <c r="B52" s="92"/>
      <c r="C52" s="92"/>
      <c r="D52" s="92"/>
      <c r="E52" s="93"/>
      <c r="F52" s="92"/>
      <c r="G52" s="92"/>
      <c r="H52" s="91"/>
      <c r="I52" s="91"/>
      <c r="J52" s="16" t="s">
        <v>34</v>
      </c>
      <c r="K52" s="32">
        <f>H51*O52</f>
        <v>351208.44089999999</v>
      </c>
      <c r="L52" s="32">
        <f>H51*P52</f>
        <v>20425.767</v>
      </c>
      <c r="M52" s="32">
        <f t="shared" ref="M52:M57" si="5">K52+L52</f>
        <v>371634.20789999998</v>
      </c>
      <c r="N52" s="85"/>
      <c r="O52" s="29">
        <v>459.09</v>
      </c>
      <c r="P52" s="5">
        <v>26.7</v>
      </c>
      <c r="Q52" s="14">
        <v>2025</v>
      </c>
      <c r="R52" s="14">
        <v>2025</v>
      </c>
    </row>
    <row r="53" spans="1:18" x14ac:dyDescent="0.25">
      <c r="A53" s="92"/>
      <c r="B53" s="92"/>
      <c r="C53" s="92"/>
      <c r="D53" s="92"/>
      <c r="E53" s="93"/>
      <c r="F53" s="92"/>
      <c r="G53" s="92"/>
      <c r="H53" s="91"/>
      <c r="I53" s="91"/>
      <c r="J53" s="16" t="s">
        <v>35</v>
      </c>
      <c r="K53" s="32">
        <f>H51*O53</f>
        <v>67994.088799999998</v>
      </c>
      <c r="L53" s="32">
        <f>H51*P53</f>
        <v>4008.6523999999999</v>
      </c>
      <c r="M53" s="32">
        <f t="shared" si="5"/>
        <v>72002.741200000004</v>
      </c>
      <c r="N53" s="85"/>
      <c r="O53" s="29">
        <v>88.88</v>
      </c>
      <c r="P53" s="5">
        <v>5.24</v>
      </c>
      <c r="Q53" s="14">
        <v>2025</v>
      </c>
      <c r="R53" s="14">
        <v>2025</v>
      </c>
    </row>
    <row r="54" spans="1:18" x14ac:dyDescent="0.25">
      <c r="A54" s="92"/>
      <c r="B54" s="92"/>
      <c r="C54" s="92"/>
      <c r="D54" s="92"/>
      <c r="E54" s="93"/>
      <c r="F54" s="92"/>
      <c r="G54" s="92"/>
      <c r="H54" s="91"/>
      <c r="I54" s="91"/>
      <c r="J54" s="33" t="s">
        <v>36</v>
      </c>
      <c r="K54" s="34">
        <f>H51*O54</f>
        <v>381357.48499999999</v>
      </c>
      <c r="L54" s="34">
        <f>H51*P54</f>
        <v>19217.051200000002</v>
      </c>
      <c r="M54" s="32">
        <f t="shared" si="5"/>
        <v>400574.53619999997</v>
      </c>
      <c r="N54" s="85"/>
      <c r="O54" s="24">
        <v>498.5</v>
      </c>
      <c r="P54" s="26">
        <v>25.12</v>
      </c>
      <c r="Q54" s="14">
        <v>2025</v>
      </c>
      <c r="R54" s="14">
        <v>2025</v>
      </c>
    </row>
    <row r="55" spans="1:18" x14ac:dyDescent="0.25">
      <c r="A55" s="92"/>
      <c r="B55" s="92"/>
      <c r="C55" s="92"/>
      <c r="D55" s="92"/>
      <c r="E55" s="93"/>
      <c r="F55" s="92"/>
      <c r="G55" s="92"/>
      <c r="H55" s="91"/>
      <c r="I55" s="91"/>
      <c r="J55" s="16" t="s">
        <v>37</v>
      </c>
      <c r="K55" s="34">
        <f>H51*O55</f>
        <v>434869.93450000003</v>
      </c>
      <c r="L55" s="34">
        <f>H51*P55</f>
        <v>19415.953799999999</v>
      </c>
      <c r="M55" s="32">
        <f t="shared" si="5"/>
        <v>454285.88830000005</v>
      </c>
      <c r="N55" s="85"/>
      <c r="O55" s="5">
        <v>568.45000000000005</v>
      </c>
      <c r="P55" s="5">
        <v>25.38</v>
      </c>
      <c r="Q55" s="14">
        <v>2025</v>
      </c>
      <c r="R55" s="14">
        <v>2025</v>
      </c>
    </row>
    <row r="56" spans="1:18" ht="25.5" x14ac:dyDescent="0.25">
      <c r="A56" s="92"/>
      <c r="B56" s="92"/>
      <c r="C56" s="92"/>
      <c r="D56" s="92"/>
      <c r="E56" s="93"/>
      <c r="F56" s="92"/>
      <c r="G56" s="92"/>
      <c r="H56" s="91"/>
      <c r="I56" s="91"/>
      <c r="J56" s="16" t="s">
        <v>19</v>
      </c>
      <c r="K56" s="35">
        <f>H51*O56</f>
        <v>73257.357600000003</v>
      </c>
      <c r="L56" s="35">
        <f>H51*P56</f>
        <v>19783.158599999999</v>
      </c>
      <c r="M56" s="36">
        <f t="shared" si="5"/>
        <v>93040.516199999998</v>
      </c>
      <c r="N56" s="85"/>
      <c r="O56" s="36">
        <v>95.76</v>
      </c>
      <c r="P56" s="5">
        <v>25.86</v>
      </c>
      <c r="Q56" s="14">
        <v>2025</v>
      </c>
      <c r="R56" s="14">
        <v>2025</v>
      </c>
    </row>
    <row r="57" spans="1:18" x14ac:dyDescent="0.25">
      <c r="A57" s="92"/>
      <c r="B57" s="92"/>
      <c r="C57" s="92"/>
      <c r="D57" s="92"/>
      <c r="E57" s="93"/>
      <c r="F57" s="92"/>
      <c r="G57" s="92"/>
      <c r="H57" s="91"/>
      <c r="I57" s="91"/>
      <c r="J57" s="16" t="s">
        <v>25</v>
      </c>
      <c r="K57" s="24">
        <f>H51*O57</f>
        <v>65285.953399999999</v>
      </c>
      <c r="L57" s="24">
        <f>H51*P57</f>
        <v>12270.760399999999</v>
      </c>
      <c r="M57" s="32">
        <f t="shared" si="5"/>
        <v>77556.713799999998</v>
      </c>
      <c r="N57" s="85"/>
      <c r="O57" s="29">
        <v>85.34</v>
      </c>
      <c r="P57" s="5">
        <v>16.04</v>
      </c>
      <c r="Q57" s="14">
        <v>2025</v>
      </c>
      <c r="R57" s="14">
        <v>2025</v>
      </c>
    </row>
    <row r="58" spans="1:18" x14ac:dyDescent="0.25">
      <c r="A58" s="87">
        <v>5</v>
      </c>
      <c r="B58" s="92" t="s">
        <v>42</v>
      </c>
      <c r="C58" s="48">
        <v>1913</v>
      </c>
      <c r="D58" s="66" t="s">
        <v>70</v>
      </c>
      <c r="E58" s="48" t="s">
        <v>71</v>
      </c>
      <c r="F58" s="48" t="s">
        <v>65</v>
      </c>
      <c r="G58" s="87">
        <v>2</v>
      </c>
      <c r="H58" s="48">
        <v>730.66</v>
      </c>
      <c r="I58" s="48">
        <v>428.95</v>
      </c>
      <c r="J58" s="16" t="s">
        <v>33</v>
      </c>
      <c r="K58" s="25">
        <f>H58*O58</f>
        <v>1491620.4701999999</v>
      </c>
      <c r="L58" s="25">
        <f>H58*P58</f>
        <v>60279.45</v>
      </c>
      <c r="M58" s="25">
        <f>K58+L58</f>
        <v>1551899.9201999998</v>
      </c>
      <c r="N58" s="53">
        <f>M64+M63+M62+M61+M60+M59+M58</f>
        <v>2938466.0955999997</v>
      </c>
      <c r="O58" s="29">
        <v>2041.47</v>
      </c>
      <c r="P58" s="5">
        <v>82.5</v>
      </c>
      <c r="Q58" s="14">
        <v>2025</v>
      </c>
      <c r="R58" s="14">
        <v>2025</v>
      </c>
    </row>
    <row r="59" spans="1:18" x14ac:dyDescent="0.25">
      <c r="A59" s="87"/>
      <c r="B59" s="92"/>
      <c r="C59" s="48"/>
      <c r="D59" s="66"/>
      <c r="E59" s="48"/>
      <c r="F59" s="48"/>
      <c r="G59" s="87"/>
      <c r="H59" s="48"/>
      <c r="I59" s="48"/>
      <c r="J59" s="16" t="s">
        <v>34</v>
      </c>
      <c r="K59" s="24">
        <f>H58*O59</f>
        <v>318874.6372</v>
      </c>
      <c r="L59" s="24">
        <f>H58*P59</f>
        <v>19508.621999999999</v>
      </c>
      <c r="M59" s="24">
        <f t="shared" ref="M59:M64" si="6">K59+L59</f>
        <v>338383.25919999997</v>
      </c>
      <c r="N59" s="86"/>
      <c r="O59" s="29">
        <v>436.42</v>
      </c>
      <c r="P59" s="5">
        <v>26.7</v>
      </c>
      <c r="Q59" s="14">
        <v>2025</v>
      </c>
      <c r="R59" s="14">
        <v>2025</v>
      </c>
    </row>
    <row r="60" spans="1:18" x14ac:dyDescent="0.25">
      <c r="A60" s="87"/>
      <c r="B60" s="92"/>
      <c r="C60" s="48"/>
      <c r="D60" s="66"/>
      <c r="E60" s="48"/>
      <c r="F60" s="48"/>
      <c r="G60" s="87"/>
      <c r="H60" s="48"/>
      <c r="I60" s="48"/>
      <c r="J60" s="16" t="s">
        <v>35</v>
      </c>
      <c r="K60" s="24">
        <f>H58*O60</f>
        <v>64941.060799999992</v>
      </c>
      <c r="L60" s="24">
        <f>H58*P60</f>
        <v>3828.6583999999998</v>
      </c>
      <c r="M60" s="24">
        <f t="shared" si="6"/>
        <v>68769.719199999992</v>
      </c>
      <c r="N60" s="86"/>
      <c r="O60" s="29">
        <v>88.88</v>
      </c>
      <c r="P60" s="5">
        <v>5.24</v>
      </c>
      <c r="Q60" s="14">
        <v>2025</v>
      </c>
      <c r="R60" s="14">
        <v>2025</v>
      </c>
    </row>
    <row r="61" spans="1:18" x14ac:dyDescent="0.25">
      <c r="A61" s="87"/>
      <c r="B61" s="92"/>
      <c r="C61" s="48"/>
      <c r="D61" s="66"/>
      <c r="E61" s="48"/>
      <c r="F61" s="48"/>
      <c r="G61" s="87"/>
      <c r="H61" s="48"/>
      <c r="I61" s="48"/>
      <c r="J61" s="33" t="s">
        <v>36</v>
      </c>
      <c r="K61" s="24">
        <f>H58*O61</f>
        <v>364234.01</v>
      </c>
      <c r="L61" s="24">
        <f>H58*P61</f>
        <v>18354.179199999999</v>
      </c>
      <c r="M61" s="24">
        <f t="shared" si="6"/>
        <v>382588.18920000002</v>
      </c>
      <c r="N61" s="86"/>
      <c r="O61" s="26">
        <v>498.5</v>
      </c>
      <c r="P61" s="26">
        <v>25.12</v>
      </c>
      <c r="Q61" s="14">
        <v>2025</v>
      </c>
      <c r="R61" s="14">
        <v>2025</v>
      </c>
    </row>
    <row r="62" spans="1:18" x14ac:dyDescent="0.25">
      <c r="A62" s="87"/>
      <c r="B62" s="92"/>
      <c r="C62" s="48"/>
      <c r="D62" s="66"/>
      <c r="E62" s="48"/>
      <c r="F62" s="48"/>
      <c r="G62" s="87"/>
      <c r="H62" s="48"/>
      <c r="I62" s="48"/>
      <c r="J62" s="16" t="s">
        <v>37</v>
      </c>
      <c r="K62" s="24">
        <f>H58*O62</f>
        <v>415343.67700000003</v>
      </c>
      <c r="L62" s="24">
        <f>H58*P62</f>
        <v>18544.150799999999</v>
      </c>
      <c r="M62" s="24">
        <f t="shared" si="6"/>
        <v>433887.82780000003</v>
      </c>
      <c r="N62" s="86"/>
      <c r="O62" s="5">
        <v>568.45000000000005</v>
      </c>
      <c r="P62" s="5">
        <v>25.38</v>
      </c>
      <c r="Q62" s="14">
        <v>2025</v>
      </c>
      <c r="R62" s="14">
        <v>2025</v>
      </c>
    </row>
    <row r="63" spans="1:18" ht="25.5" x14ac:dyDescent="0.25">
      <c r="A63" s="87"/>
      <c r="B63" s="92"/>
      <c r="C63" s="48"/>
      <c r="D63" s="66"/>
      <c r="E63" s="48"/>
      <c r="F63" s="48"/>
      <c r="G63" s="87"/>
      <c r="H63" s="48"/>
      <c r="I63" s="48"/>
      <c r="J63" s="16" t="s">
        <v>19</v>
      </c>
      <c r="K63" s="35">
        <f>H58*O63</f>
        <v>69968.001600000003</v>
      </c>
      <c r="L63" s="35">
        <f>H58*P63</f>
        <v>18894.867599999998</v>
      </c>
      <c r="M63" s="35">
        <f t="shared" si="6"/>
        <v>88862.869200000001</v>
      </c>
      <c r="N63" s="86"/>
      <c r="O63" s="36">
        <v>95.76</v>
      </c>
      <c r="P63" s="5">
        <v>25.86</v>
      </c>
      <c r="Q63" s="14">
        <v>2025</v>
      </c>
      <c r="R63" s="14">
        <v>2025</v>
      </c>
    </row>
    <row r="64" spans="1:18" x14ac:dyDescent="0.25">
      <c r="A64" s="87"/>
      <c r="B64" s="92"/>
      <c r="C64" s="48"/>
      <c r="D64" s="66"/>
      <c r="E64" s="48"/>
      <c r="F64" s="48"/>
      <c r="G64" s="87"/>
      <c r="H64" s="48"/>
      <c r="I64" s="48"/>
      <c r="J64" s="16" t="s">
        <v>25</v>
      </c>
      <c r="K64" s="24">
        <f>H58*O64</f>
        <v>62354.524400000002</v>
      </c>
      <c r="L64" s="24">
        <f>H58*P64</f>
        <v>11719.786399999999</v>
      </c>
      <c r="M64" s="24">
        <f t="shared" si="6"/>
        <v>74074.310800000007</v>
      </c>
      <c r="N64" s="60"/>
      <c r="O64" s="29">
        <v>85.34</v>
      </c>
      <c r="P64" s="5">
        <v>16.04</v>
      </c>
      <c r="Q64" s="14">
        <v>2025</v>
      </c>
      <c r="R64" s="14">
        <v>2025</v>
      </c>
    </row>
    <row r="65" spans="1:18" x14ac:dyDescent="0.25">
      <c r="A65" s="87">
        <v>6</v>
      </c>
      <c r="B65" s="92" t="s">
        <v>43</v>
      </c>
      <c r="C65" s="48">
        <v>1917</v>
      </c>
      <c r="D65" s="66" t="s">
        <v>70</v>
      </c>
      <c r="E65" s="59" t="s">
        <v>71</v>
      </c>
      <c r="F65" s="48" t="s">
        <v>65</v>
      </c>
      <c r="G65" s="47">
        <v>2</v>
      </c>
      <c r="H65" s="48">
        <v>1014.09</v>
      </c>
      <c r="I65" s="48">
        <v>647.94000000000005</v>
      </c>
      <c r="J65" s="16" t="s">
        <v>33</v>
      </c>
      <c r="K65" s="24">
        <f>H65*O65</f>
        <v>2070234.3123000001</v>
      </c>
      <c r="L65" s="24">
        <f>H65*P65</f>
        <v>83662.425000000003</v>
      </c>
      <c r="M65" s="24">
        <f>K65+L65</f>
        <v>2153896.7373000002</v>
      </c>
      <c r="N65" s="53">
        <f>M71+M70+M69+M68+M67+M66+M65</f>
        <v>4078325.1894</v>
      </c>
      <c r="O65" s="29">
        <v>2041.47</v>
      </c>
      <c r="P65" s="5">
        <v>82.5</v>
      </c>
      <c r="Q65" s="14">
        <v>2025</v>
      </c>
      <c r="R65" s="14">
        <v>2025</v>
      </c>
    </row>
    <row r="66" spans="1:18" x14ac:dyDescent="0.25">
      <c r="A66" s="87"/>
      <c r="B66" s="92"/>
      <c r="C66" s="48"/>
      <c r="D66" s="66"/>
      <c r="E66" s="86"/>
      <c r="F66" s="48"/>
      <c r="G66" s="47"/>
      <c r="H66" s="48"/>
      <c r="I66" s="48"/>
      <c r="J66" s="16" t="s">
        <v>34</v>
      </c>
      <c r="K66" s="24">
        <f>H65*O66</f>
        <v>442569.15780000004</v>
      </c>
      <c r="L66" s="24">
        <f>H65*P66</f>
        <v>27076.203000000001</v>
      </c>
      <c r="M66" s="24">
        <f t="shared" ref="M66:M71" si="7">K66+L66</f>
        <v>469645.36080000002</v>
      </c>
      <c r="N66" s="70"/>
      <c r="O66" s="29">
        <v>436.42</v>
      </c>
      <c r="P66" s="5">
        <v>26.7</v>
      </c>
      <c r="Q66" s="14">
        <v>2025</v>
      </c>
      <c r="R66" s="14">
        <v>2025</v>
      </c>
    </row>
    <row r="67" spans="1:18" x14ac:dyDescent="0.25">
      <c r="A67" s="87"/>
      <c r="B67" s="92"/>
      <c r="C67" s="48"/>
      <c r="D67" s="66"/>
      <c r="E67" s="86"/>
      <c r="F67" s="48"/>
      <c r="G67" s="47"/>
      <c r="H67" s="48"/>
      <c r="I67" s="48"/>
      <c r="J67" s="16" t="s">
        <v>35</v>
      </c>
      <c r="K67" s="24">
        <f>H65*O67</f>
        <v>90132.319199999998</v>
      </c>
      <c r="L67" s="24">
        <f>H65*P67</f>
        <v>5313.8316000000004</v>
      </c>
      <c r="M67" s="24">
        <f t="shared" si="7"/>
        <v>95446.150800000003</v>
      </c>
      <c r="N67" s="70"/>
      <c r="O67" s="29">
        <v>88.88</v>
      </c>
      <c r="P67" s="5">
        <v>5.24</v>
      </c>
      <c r="Q67" s="14">
        <v>2025</v>
      </c>
      <c r="R67" s="14">
        <v>2025</v>
      </c>
    </row>
    <row r="68" spans="1:18" x14ac:dyDescent="0.25">
      <c r="A68" s="87"/>
      <c r="B68" s="92"/>
      <c r="C68" s="48"/>
      <c r="D68" s="66"/>
      <c r="E68" s="86"/>
      <c r="F68" s="48"/>
      <c r="G68" s="47"/>
      <c r="H68" s="48"/>
      <c r="I68" s="48"/>
      <c r="J68" s="33" t="s">
        <v>36</v>
      </c>
      <c r="K68" s="24">
        <f>H65*O68</f>
        <v>505523.86499999999</v>
      </c>
      <c r="L68" s="24">
        <f>H65*P68</f>
        <v>25473.9408</v>
      </c>
      <c r="M68" s="24">
        <f t="shared" si="7"/>
        <v>530997.80579999997</v>
      </c>
      <c r="N68" s="70"/>
      <c r="O68" s="26">
        <v>498.5</v>
      </c>
      <c r="P68" s="26">
        <v>25.12</v>
      </c>
      <c r="Q68" s="14">
        <v>2025</v>
      </c>
      <c r="R68" s="14">
        <v>2025</v>
      </c>
    </row>
    <row r="69" spans="1:18" x14ac:dyDescent="0.25">
      <c r="A69" s="87"/>
      <c r="B69" s="92"/>
      <c r="C69" s="48"/>
      <c r="D69" s="66"/>
      <c r="E69" s="86"/>
      <c r="F69" s="48"/>
      <c r="G69" s="47"/>
      <c r="H69" s="48"/>
      <c r="I69" s="48"/>
      <c r="J69" s="16" t="s">
        <v>37</v>
      </c>
      <c r="K69" s="24">
        <f>H65*O69</f>
        <v>576459.46050000004</v>
      </c>
      <c r="L69" s="24">
        <f>H65*P69</f>
        <v>25737.604200000002</v>
      </c>
      <c r="M69" s="24">
        <f t="shared" si="7"/>
        <v>602197.06469999999</v>
      </c>
      <c r="N69" s="70"/>
      <c r="O69" s="5">
        <v>568.45000000000005</v>
      </c>
      <c r="P69" s="5">
        <v>25.38</v>
      </c>
      <c r="Q69" s="14">
        <v>2025</v>
      </c>
      <c r="R69" s="14">
        <v>2025</v>
      </c>
    </row>
    <row r="70" spans="1:18" ht="25.5" x14ac:dyDescent="0.25">
      <c r="A70" s="87"/>
      <c r="B70" s="92"/>
      <c r="C70" s="48"/>
      <c r="D70" s="66"/>
      <c r="E70" s="86"/>
      <c r="F70" s="48"/>
      <c r="G70" s="47"/>
      <c r="H70" s="48"/>
      <c r="I70" s="48"/>
      <c r="J70" s="16" t="s">
        <v>19</v>
      </c>
      <c r="K70" s="35">
        <f>H65*O70</f>
        <v>97109.258400000006</v>
      </c>
      <c r="L70" s="35">
        <f>H65*P70</f>
        <v>26224.367399999999</v>
      </c>
      <c r="M70" s="35">
        <f t="shared" si="7"/>
        <v>123333.62580000001</v>
      </c>
      <c r="N70" s="70"/>
      <c r="O70" s="36">
        <v>95.76</v>
      </c>
      <c r="P70" s="5">
        <v>25.86</v>
      </c>
      <c r="Q70" s="14">
        <v>2025</v>
      </c>
      <c r="R70" s="14">
        <v>2025</v>
      </c>
    </row>
    <row r="71" spans="1:18" x14ac:dyDescent="0.25">
      <c r="A71" s="87"/>
      <c r="B71" s="92"/>
      <c r="C71" s="48"/>
      <c r="D71" s="66"/>
      <c r="E71" s="86"/>
      <c r="F71" s="48"/>
      <c r="G71" s="47"/>
      <c r="H71" s="48"/>
      <c r="I71" s="48"/>
      <c r="J71" s="16" t="s">
        <v>25</v>
      </c>
      <c r="K71" s="24">
        <f>H65*O71</f>
        <v>86542.440600000002</v>
      </c>
      <c r="L71" s="24">
        <f>H65*P71</f>
        <v>16266.0036</v>
      </c>
      <c r="M71" s="24">
        <f t="shared" si="7"/>
        <v>102808.4442</v>
      </c>
      <c r="N71" s="54"/>
      <c r="O71" s="29">
        <v>85.34</v>
      </c>
      <c r="P71" s="5">
        <v>16.04</v>
      </c>
      <c r="Q71" s="14">
        <v>2025</v>
      </c>
      <c r="R71" s="14">
        <v>2025</v>
      </c>
    </row>
    <row r="72" spans="1:18" ht="25.5" x14ac:dyDescent="0.25">
      <c r="A72" s="87">
        <v>7</v>
      </c>
      <c r="B72" s="66" t="s">
        <v>44</v>
      </c>
      <c r="C72" s="48">
        <v>1968</v>
      </c>
      <c r="D72" s="66" t="s">
        <v>70</v>
      </c>
      <c r="E72" s="48" t="s">
        <v>71</v>
      </c>
      <c r="F72" s="48" t="s">
        <v>66</v>
      </c>
      <c r="G72" s="47">
        <v>2</v>
      </c>
      <c r="H72" s="48">
        <v>812.45</v>
      </c>
      <c r="I72" s="48">
        <v>500.95</v>
      </c>
      <c r="J72" s="16" t="s">
        <v>19</v>
      </c>
      <c r="K72" s="35">
        <f>H72*O72</f>
        <v>77800.212000000014</v>
      </c>
      <c r="L72" s="35">
        <f>H72*P72</f>
        <v>21009.957000000002</v>
      </c>
      <c r="M72" s="35">
        <f t="shared" ref="M72:M77" si="8">K72+L72</f>
        <v>98810.169000000024</v>
      </c>
      <c r="N72" s="53">
        <f>M72+M73</f>
        <v>181176.35000000003</v>
      </c>
      <c r="O72" s="35">
        <v>95.76</v>
      </c>
      <c r="P72" s="22">
        <v>25.86</v>
      </c>
      <c r="Q72" s="14">
        <v>2025</v>
      </c>
      <c r="R72" s="22">
        <v>2025</v>
      </c>
    </row>
    <row r="73" spans="1:18" x14ac:dyDescent="0.25">
      <c r="A73" s="87"/>
      <c r="B73" s="66"/>
      <c r="C73" s="48"/>
      <c r="D73" s="66"/>
      <c r="E73" s="48"/>
      <c r="F73" s="48"/>
      <c r="G73" s="47"/>
      <c r="H73" s="48"/>
      <c r="I73" s="48"/>
      <c r="J73" s="16" t="s">
        <v>25</v>
      </c>
      <c r="K73" s="24">
        <f>H72*O73</f>
        <v>69334.483000000007</v>
      </c>
      <c r="L73" s="24">
        <f>H72*P73</f>
        <v>13031.698</v>
      </c>
      <c r="M73" s="24">
        <f t="shared" si="8"/>
        <v>82366.181000000011</v>
      </c>
      <c r="N73" s="54"/>
      <c r="O73" s="25">
        <v>85.34</v>
      </c>
      <c r="P73" s="25">
        <v>16.04</v>
      </c>
      <c r="Q73" s="14">
        <v>2025</v>
      </c>
      <c r="R73" s="22">
        <v>2025</v>
      </c>
    </row>
    <row r="74" spans="1:18" ht="25.5" x14ac:dyDescent="0.25">
      <c r="A74" s="87">
        <v>8</v>
      </c>
      <c r="B74" s="66" t="s">
        <v>45</v>
      </c>
      <c r="C74" s="48">
        <v>1969</v>
      </c>
      <c r="D74" s="66" t="s">
        <v>70</v>
      </c>
      <c r="E74" s="48" t="s">
        <v>74</v>
      </c>
      <c r="F74" s="107" t="s">
        <v>67</v>
      </c>
      <c r="G74" s="47">
        <v>4</v>
      </c>
      <c r="H74" s="48">
        <v>4375.84</v>
      </c>
      <c r="I74" s="48">
        <v>3133.31</v>
      </c>
      <c r="J74" s="16" t="s">
        <v>19</v>
      </c>
      <c r="K74" s="24">
        <f>H74*O74</f>
        <v>389712.31040000002</v>
      </c>
      <c r="L74" s="24">
        <f>H74*P74</f>
        <v>61042.968000000001</v>
      </c>
      <c r="M74" s="24">
        <f t="shared" si="8"/>
        <v>450755.27840000001</v>
      </c>
      <c r="N74" s="53">
        <f>M74+M75</f>
        <v>791895.7648</v>
      </c>
      <c r="O74" s="25">
        <v>89.06</v>
      </c>
      <c r="P74" s="25">
        <v>13.95</v>
      </c>
      <c r="Q74" s="14">
        <v>2025</v>
      </c>
      <c r="R74" s="22">
        <v>2025</v>
      </c>
    </row>
    <row r="75" spans="1:18" ht="17.25" customHeight="1" x14ac:dyDescent="0.25">
      <c r="A75" s="87"/>
      <c r="B75" s="66"/>
      <c r="C75" s="48"/>
      <c r="D75" s="66"/>
      <c r="E75" s="48"/>
      <c r="F75" s="108"/>
      <c r="G75" s="47"/>
      <c r="H75" s="48"/>
      <c r="I75" s="48"/>
      <c r="J75" s="16" t="s">
        <v>25</v>
      </c>
      <c r="K75" s="24">
        <f>H74*O75</f>
        <v>291255.91039999999</v>
      </c>
      <c r="L75" s="24">
        <f>H74*P75</f>
        <v>49884.576000000001</v>
      </c>
      <c r="M75" s="24">
        <f t="shared" si="8"/>
        <v>341140.48639999999</v>
      </c>
      <c r="N75" s="54"/>
      <c r="O75" s="24">
        <v>66.56</v>
      </c>
      <c r="P75" s="26">
        <v>11.4</v>
      </c>
      <c r="Q75" s="14">
        <v>2025</v>
      </c>
      <c r="R75" s="22">
        <v>2025</v>
      </c>
    </row>
    <row r="76" spans="1:18" ht="25.5" x14ac:dyDescent="0.25">
      <c r="A76" s="87">
        <v>9</v>
      </c>
      <c r="B76" s="66" t="s">
        <v>46</v>
      </c>
      <c r="C76" s="59">
        <v>1968</v>
      </c>
      <c r="D76" s="57" t="s">
        <v>70</v>
      </c>
      <c r="E76" s="59" t="s">
        <v>71</v>
      </c>
      <c r="F76" s="59" t="s">
        <v>68</v>
      </c>
      <c r="G76" s="63">
        <v>2</v>
      </c>
      <c r="H76" s="59">
        <v>807.21</v>
      </c>
      <c r="I76" s="59">
        <v>497.74</v>
      </c>
      <c r="J76" s="16" t="s">
        <v>19</v>
      </c>
      <c r="K76" s="24">
        <f>H76*O76</f>
        <v>77298.429600000003</v>
      </c>
      <c r="L76" s="24">
        <f>H76*P76</f>
        <v>20874.4506</v>
      </c>
      <c r="M76" s="24">
        <f t="shared" si="8"/>
        <v>98172.8802</v>
      </c>
      <c r="N76" s="53">
        <f>M76+M77</f>
        <v>180007.83000000002</v>
      </c>
      <c r="O76" s="24">
        <v>95.76</v>
      </c>
      <c r="P76" s="25">
        <v>25.86</v>
      </c>
      <c r="Q76" s="14">
        <v>2025</v>
      </c>
      <c r="R76" s="22">
        <v>2025</v>
      </c>
    </row>
    <row r="77" spans="1:18" x14ac:dyDescent="0.25">
      <c r="A77" s="87"/>
      <c r="B77" s="66"/>
      <c r="C77" s="60"/>
      <c r="D77" s="58"/>
      <c r="E77" s="60"/>
      <c r="F77" s="60"/>
      <c r="G77" s="64"/>
      <c r="H77" s="60"/>
      <c r="I77" s="60"/>
      <c r="J77" s="16" t="s">
        <v>25</v>
      </c>
      <c r="K77" s="24">
        <f>H76*O77</f>
        <v>68887.301400000011</v>
      </c>
      <c r="L77" s="24">
        <f>H76*P77</f>
        <v>12947.6484</v>
      </c>
      <c r="M77" s="24">
        <f t="shared" si="8"/>
        <v>81834.949800000017</v>
      </c>
      <c r="N77" s="54"/>
      <c r="O77" s="25">
        <v>85.34</v>
      </c>
      <c r="P77" s="25">
        <v>16.04</v>
      </c>
      <c r="Q77" s="14">
        <v>2025</v>
      </c>
      <c r="R77" s="22">
        <v>2025</v>
      </c>
    </row>
    <row r="78" spans="1:18" ht="25.5" x14ac:dyDescent="0.25">
      <c r="A78" s="19">
        <v>10</v>
      </c>
      <c r="B78" s="20" t="s">
        <v>79</v>
      </c>
      <c r="C78" s="37">
        <v>1983</v>
      </c>
      <c r="D78" s="38" t="s">
        <v>70</v>
      </c>
      <c r="E78" s="37" t="s">
        <v>78</v>
      </c>
      <c r="F78" s="37" t="s">
        <v>66</v>
      </c>
      <c r="G78" s="39">
        <v>2</v>
      </c>
      <c r="H78" s="37">
        <v>1178.0999999999999</v>
      </c>
      <c r="I78" s="37">
        <v>699.2</v>
      </c>
      <c r="J78" s="16" t="s">
        <v>19</v>
      </c>
      <c r="K78" s="24">
        <f>H78*O78</f>
        <v>112814.856</v>
      </c>
      <c r="L78" s="24">
        <f>H78*P78</f>
        <v>30465.665999999997</v>
      </c>
      <c r="M78" s="24">
        <f>K78+L78</f>
        <v>143280.522</v>
      </c>
      <c r="N78" s="40">
        <f>M78</f>
        <v>143280.522</v>
      </c>
      <c r="O78" s="25">
        <v>95.76</v>
      </c>
      <c r="P78" s="25">
        <v>25.86</v>
      </c>
      <c r="Q78" s="14">
        <v>2025</v>
      </c>
      <c r="R78" s="22">
        <v>2025</v>
      </c>
    </row>
    <row r="79" spans="1:18" ht="24" customHeight="1" x14ac:dyDescent="0.25">
      <c r="A79" s="19">
        <v>11</v>
      </c>
      <c r="B79" s="20" t="s">
        <v>47</v>
      </c>
      <c r="C79" s="22">
        <v>1983</v>
      </c>
      <c r="D79" s="20" t="s">
        <v>70</v>
      </c>
      <c r="E79" s="22" t="s">
        <v>78</v>
      </c>
      <c r="F79" s="21" t="s">
        <v>66</v>
      </c>
      <c r="G79" s="23">
        <v>2</v>
      </c>
      <c r="H79" s="22">
        <v>1328.25</v>
      </c>
      <c r="I79" s="22">
        <v>797.8</v>
      </c>
      <c r="J79" s="16" t="s">
        <v>19</v>
      </c>
      <c r="K79" s="26">
        <f>H79*O79</f>
        <v>127193.22</v>
      </c>
      <c r="L79" s="24">
        <f>H79*P79</f>
        <v>34348.544999999998</v>
      </c>
      <c r="M79" s="24">
        <f t="shared" ref="M79:M114" si="9">K79+L79</f>
        <v>161541.76500000001</v>
      </c>
      <c r="N79" s="26">
        <f>M79</f>
        <v>161541.76500000001</v>
      </c>
      <c r="O79" s="26">
        <v>95.76</v>
      </c>
      <c r="P79" s="25">
        <v>25.86</v>
      </c>
      <c r="Q79" s="14">
        <v>2025</v>
      </c>
      <c r="R79" s="22">
        <v>2025</v>
      </c>
    </row>
    <row r="80" spans="1:18" ht="26.25" customHeight="1" x14ac:dyDescent="0.25">
      <c r="A80" s="19">
        <v>12</v>
      </c>
      <c r="B80" s="20" t="s">
        <v>80</v>
      </c>
      <c r="C80" s="22">
        <v>1983</v>
      </c>
      <c r="D80" s="20" t="s">
        <v>70</v>
      </c>
      <c r="E80" s="22" t="s">
        <v>71</v>
      </c>
      <c r="F80" s="21" t="s">
        <v>66</v>
      </c>
      <c r="G80" s="23">
        <v>2</v>
      </c>
      <c r="H80" s="22">
        <v>1200.54</v>
      </c>
      <c r="I80" s="22">
        <v>711.17</v>
      </c>
      <c r="J80" s="16" t="s">
        <v>19</v>
      </c>
      <c r="K80" s="24">
        <f t="shared" ref="K80:K82" si="10">H80*O80</f>
        <v>114963.7104</v>
      </c>
      <c r="L80" s="24">
        <f t="shared" ref="L80:L82" si="11">H80*P80</f>
        <v>31045.964399999997</v>
      </c>
      <c r="M80" s="24">
        <f t="shared" si="9"/>
        <v>146009.67479999998</v>
      </c>
      <c r="N80" s="24">
        <f t="shared" ref="N80:N82" si="12">M80</f>
        <v>146009.67479999998</v>
      </c>
      <c r="O80" s="26">
        <v>95.76</v>
      </c>
      <c r="P80" s="25">
        <v>25.86</v>
      </c>
      <c r="Q80" s="14">
        <v>2025</v>
      </c>
      <c r="R80" s="22">
        <v>2025</v>
      </c>
    </row>
    <row r="81" spans="1:18" ht="24.75" customHeight="1" x14ac:dyDescent="0.25">
      <c r="A81" s="19">
        <v>13</v>
      </c>
      <c r="B81" s="20" t="s">
        <v>81</v>
      </c>
      <c r="C81" s="22">
        <v>1983</v>
      </c>
      <c r="D81" s="20" t="s">
        <v>70</v>
      </c>
      <c r="E81" s="22" t="s">
        <v>71</v>
      </c>
      <c r="F81" s="21" t="s">
        <v>66</v>
      </c>
      <c r="G81" s="23">
        <v>2</v>
      </c>
      <c r="H81" s="22">
        <v>1194.1400000000001</v>
      </c>
      <c r="I81" s="22">
        <v>708.87</v>
      </c>
      <c r="J81" s="16" t="s">
        <v>19</v>
      </c>
      <c r="K81" s="24">
        <f t="shared" si="10"/>
        <v>114350.84640000001</v>
      </c>
      <c r="L81" s="24">
        <f t="shared" si="11"/>
        <v>30880.460400000004</v>
      </c>
      <c r="M81" s="24">
        <f t="shared" si="9"/>
        <v>145231.30680000002</v>
      </c>
      <c r="N81" s="24">
        <f t="shared" si="12"/>
        <v>145231.30680000002</v>
      </c>
      <c r="O81" s="26">
        <v>95.76</v>
      </c>
      <c r="P81" s="25">
        <v>25.86</v>
      </c>
      <c r="Q81" s="14">
        <v>2025</v>
      </c>
      <c r="R81" s="22">
        <v>2025</v>
      </c>
    </row>
    <row r="82" spans="1:18" ht="24" customHeight="1" x14ac:dyDescent="0.25">
      <c r="A82" s="19">
        <v>14</v>
      </c>
      <c r="B82" s="20" t="s">
        <v>82</v>
      </c>
      <c r="C82" s="22">
        <v>1975</v>
      </c>
      <c r="D82" s="20" t="s">
        <v>70</v>
      </c>
      <c r="E82" s="22" t="s">
        <v>71</v>
      </c>
      <c r="F82" s="21" t="s">
        <v>66</v>
      </c>
      <c r="G82" s="23">
        <v>2</v>
      </c>
      <c r="H82" s="22">
        <v>1202.8800000000001</v>
      </c>
      <c r="I82" s="22">
        <v>712.34</v>
      </c>
      <c r="J82" s="16" t="s">
        <v>19</v>
      </c>
      <c r="K82" s="24">
        <f t="shared" si="10"/>
        <v>115187.78880000001</v>
      </c>
      <c r="L82" s="24">
        <f t="shared" si="11"/>
        <v>31106.4768</v>
      </c>
      <c r="M82" s="24">
        <f t="shared" si="9"/>
        <v>146294.26560000001</v>
      </c>
      <c r="N82" s="24">
        <f t="shared" si="12"/>
        <v>146294.26560000001</v>
      </c>
      <c r="O82" s="26">
        <v>95.76</v>
      </c>
      <c r="P82" s="25">
        <v>25.86</v>
      </c>
      <c r="Q82" s="14">
        <v>2025</v>
      </c>
      <c r="R82" s="22">
        <v>2025</v>
      </c>
    </row>
    <row r="83" spans="1:18" ht="25.5" x14ac:dyDescent="0.25">
      <c r="A83" s="87">
        <v>15</v>
      </c>
      <c r="B83" s="66" t="s">
        <v>48</v>
      </c>
      <c r="C83" s="48">
        <v>1969</v>
      </c>
      <c r="D83" s="66" t="s">
        <v>70</v>
      </c>
      <c r="E83" s="48" t="s">
        <v>74</v>
      </c>
      <c r="F83" s="48" t="s">
        <v>66</v>
      </c>
      <c r="G83" s="47">
        <v>2</v>
      </c>
      <c r="H83" s="48">
        <v>834.2</v>
      </c>
      <c r="I83" s="48">
        <v>515.71</v>
      </c>
      <c r="J83" s="16" t="s">
        <v>19</v>
      </c>
      <c r="K83" s="24">
        <f>H83*O83</f>
        <v>79882.992000000013</v>
      </c>
      <c r="L83" s="24">
        <f>H83*P83</f>
        <v>21572.412</v>
      </c>
      <c r="M83" s="24">
        <f t="shared" si="9"/>
        <v>101455.40400000001</v>
      </c>
      <c r="N83" s="53">
        <f>M84+M83</f>
        <v>186026.60000000003</v>
      </c>
      <c r="O83" s="26">
        <v>95.76</v>
      </c>
      <c r="P83" s="25">
        <v>25.86</v>
      </c>
      <c r="Q83" s="14">
        <v>2025</v>
      </c>
      <c r="R83" s="22">
        <v>2025</v>
      </c>
    </row>
    <row r="84" spans="1:18" ht="17.25" customHeight="1" x14ac:dyDescent="0.25">
      <c r="A84" s="87"/>
      <c r="B84" s="66"/>
      <c r="C84" s="48"/>
      <c r="D84" s="66"/>
      <c r="E84" s="48"/>
      <c r="F84" s="48"/>
      <c r="G84" s="47"/>
      <c r="H84" s="48"/>
      <c r="I84" s="48"/>
      <c r="J84" s="16" t="s">
        <v>25</v>
      </c>
      <c r="K84" s="24">
        <f>H83*O84</f>
        <v>71190.628000000012</v>
      </c>
      <c r="L84" s="24">
        <f>H83*P84</f>
        <v>13380.567999999999</v>
      </c>
      <c r="M84" s="24">
        <f t="shared" si="9"/>
        <v>84571.196000000011</v>
      </c>
      <c r="N84" s="54"/>
      <c r="O84" s="25">
        <v>85.34</v>
      </c>
      <c r="P84" s="25">
        <v>16.04</v>
      </c>
      <c r="Q84" s="14">
        <v>2025</v>
      </c>
      <c r="R84" s="22">
        <v>2025</v>
      </c>
    </row>
    <row r="85" spans="1:18" ht="25.5" x14ac:dyDescent="0.25">
      <c r="A85" s="87">
        <v>16</v>
      </c>
      <c r="B85" s="66" t="s">
        <v>49</v>
      </c>
      <c r="C85" s="59">
        <v>1968</v>
      </c>
      <c r="D85" s="57" t="s">
        <v>70</v>
      </c>
      <c r="E85" s="59" t="s">
        <v>72</v>
      </c>
      <c r="F85" s="59" t="s">
        <v>65</v>
      </c>
      <c r="G85" s="63">
        <v>3</v>
      </c>
      <c r="H85" s="59">
        <v>1627.8</v>
      </c>
      <c r="I85" s="59">
        <v>967.19</v>
      </c>
      <c r="J85" s="16" t="s">
        <v>19</v>
      </c>
      <c r="K85" s="24">
        <f>H85*O85</f>
        <v>144971.86799999999</v>
      </c>
      <c r="L85" s="24">
        <f>H85*P85</f>
        <v>20998.62</v>
      </c>
      <c r="M85" s="24">
        <f t="shared" si="9"/>
        <v>165970.48799999998</v>
      </c>
      <c r="N85" s="53">
        <f>M86+M85</f>
        <v>290578.57799999998</v>
      </c>
      <c r="O85" s="25">
        <v>89.06</v>
      </c>
      <c r="P85" s="25">
        <v>12.9</v>
      </c>
      <c r="Q85" s="14">
        <v>2025</v>
      </c>
      <c r="R85" s="22">
        <v>2025</v>
      </c>
    </row>
    <row r="86" spans="1:18" ht="17.25" customHeight="1" x14ac:dyDescent="0.25">
      <c r="A86" s="87"/>
      <c r="B86" s="66"/>
      <c r="C86" s="60"/>
      <c r="D86" s="58"/>
      <c r="E86" s="60"/>
      <c r="F86" s="60"/>
      <c r="G86" s="64"/>
      <c r="H86" s="60"/>
      <c r="I86" s="60"/>
      <c r="J86" s="16" t="s">
        <v>25</v>
      </c>
      <c r="K86" s="24">
        <f>H85*O86</f>
        <v>108346.368</v>
      </c>
      <c r="L86" s="24">
        <f>H85*P86</f>
        <v>16261.722</v>
      </c>
      <c r="M86" s="24">
        <f t="shared" si="9"/>
        <v>124608.09</v>
      </c>
      <c r="N86" s="54"/>
      <c r="O86" s="26">
        <v>66.56</v>
      </c>
      <c r="P86" s="26">
        <v>9.99</v>
      </c>
      <c r="Q86" s="14">
        <v>2025</v>
      </c>
      <c r="R86" s="22">
        <v>2025</v>
      </c>
    </row>
    <row r="87" spans="1:18" ht="25.5" x14ac:dyDescent="0.25">
      <c r="A87" s="87">
        <v>17</v>
      </c>
      <c r="B87" s="66" t="s">
        <v>50</v>
      </c>
      <c r="C87" s="59">
        <v>1971</v>
      </c>
      <c r="D87" s="57" t="s">
        <v>70</v>
      </c>
      <c r="E87" s="59" t="s">
        <v>72</v>
      </c>
      <c r="F87" s="59" t="s">
        <v>65</v>
      </c>
      <c r="G87" s="63">
        <v>4</v>
      </c>
      <c r="H87" s="59">
        <v>3941.83</v>
      </c>
      <c r="I87" s="59">
        <v>1620.19</v>
      </c>
      <c r="J87" s="16" t="s">
        <v>19</v>
      </c>
      <c r="K87" s="26">
        <f>H87*O87</f>
        <v>351059.3798</v>
      </c>
      <c r="L87" s="26">
        <f>H87*P87</f>
        <v>50849.607000000004</v>
      </c>
      <c r="M87" s="24">
        <f t="shared" si="9"/>
        <v>401908.98680000001</v>
      </c>
      <c r="N87" s="53">
        <f>M87+M88</f>
        <v>703656.07330000005</v>
      </c>
      <c r="O87" s="25">
        <v>89.06</v>
      </c>
      <c r="P87" s="25">
        <v>12.9</v>
      </c>
      <c r="Q87" s="14">
        <v>2025</v>
      </c>
      <c r="R87" s="22">
        <v>2025</v>
      </c>
    </row>
    <row r="88" spans="1:18" ht="20.25" customHeight="1" x14ac:dyDescent="0.25">
      <c r="A88" s="87"/>
      <c r="B88" s="66"/>
      <c r="C88" s="60"/>
      <c r="D88" s="58"/>
      <c r="E88" s="60"/>
      <c r="F88" s="60"/>
      <c r="G88" s="64"/>
      <c r="H88" s="60"/>
      <c r="I88" s="60"/>
      <c r="J88" s="16" t="s">
        <v>25</v>
      </c>
      <c r="K88" s="24">
        <f>H87*O88</f>
        <v>262368.20480000001</v>
      </c>
      <c r="L88" s="24">
        <f>H87*P88</f>
        <v>39378.881699999998</v>
      </c>
      <c r="M88" s="24">
        <f t="shared" si="9"/>
        <v>301747.08649999998</v>
      </c>
      <c r="N88" s="54"/>
      <c r="O88" s="24">
        <v>66.56</v>
      </c>
      <c r="P88" s="26">
        <v>9.99</v>
      </c>
      <c r="Q88" s="14">
        <v>2025</v>
      </c>
      <c r="R88" s="22">
        <v>2025</v>
      </c>
    </row>
    <row r="89" spans="1:18" ht="26.25" customHeight="1" x14ac:dyDescent="0.25">
      <c r="A89" s="88">
        <v>18</v>
      </c>
      <c r="B89" s="57" t="s">
        <v>83</v>
      </c>
      <c r="C89" s="59">
        <v>1966</v>
      </c>
      <c r="D89" s="57" t="s">
        <v>70</v>
      </c>
      <c r="E89" s="61" t="s">
        <v>71</v>
      </c>
      <c r="F89" s="59" t="s">
        <v>84</v>
      </c>
      <c r="G89" s="63">
        <v>2</v>
      </c>
      <c r="H89" s="59">
        <v>572.26</v>
      </c>
      <c r="I89" s="59">
        <v>381.51</v>
      </c>
      <c r="J89" s="16" t="s">
        <v>19</v>
      </c>
      <c r="K89" s="24">
        <f>H89*O89</f>
        <v>54799.617600000005</v>
      </c>
      <c r="L89" s="24">
        <f>H89*P89</f>
        <v>14798.643599999999</v>
      </c>
      <c r="M89" s="24">
        <f>K89+L89</f>
        <v>69598.261200000008</v>
      </c>
      <c r="N89" s="71">
        <f>M90+M89</f>
        <v>127613.98000000001</v>
      </c>
      <c r="O89" s="26">
        <v>95.76</v>
      </c>
      <c r="P89" s="26">
        <v>25.86</v>
      </c>
      <c r="Q89" s="14">
        <v>2025</v>
      </c>
      <c r="R89" s="22">
        <v>2025</v>
      </c>
    </row>
    <row r="90" spans="1:18" ht="21" customHeight="1" x14ac:dyDescent="0.25">
      <c r="A90" s="89"/>
      <c r="B90" s="58"/>
      <c r="C90" s="60"/>
      <c r="D90" s="58"/>
      <c r="E90" s="62"/>
      <c r="F90" s="60"/>
      <c r="G90" s="64"/>
      <c r="H90" s="60"/>
      <c r="I90" s="60"/>
      <c r="J90" s="16" t="s">
        <v>25</v>
      </c>
      <c r="K90" s="24">
        <f>H89*O90</f>
        <v>48836.668400000002</v>
      </c>
      <c r="L90" s="24">
        <f>H89*P90</f>
        <v>9179.0504000000001</v>
      </c>
      <c r="M90" s="24">
        <f>K90+L90</f>
        <v>58015.718800000002</v>
      </c>
      <c r="N90" s="72"/>
      <c r="O90" s="26">
        <v>85.34</v>
      </c>
      <c r="P90" s="26">
        <v>16.04</v>
      </c>
      <c r="Q90" s="14">
        <v>2025</v>
      </c>
      <c r="R90" s="22">
        <v>2025</v>
      </c>
    </row>
    <row r="91" spans="1:18" ht="28.5" customHeight="1" x14ac:dyDescent="0.25">
      <c r="A91" s="19">
        <v>19</v>
      </c>
      <c r="B91" s="20" t="s">
        <v>51</v>
      </c>
      <c r="C91" s="21">
        <v>1961</v>
      </c>
      <c r="D91" s="20" t="s">
        <v>70</v>
      </c>
      <c r="E91" s="22" t="s">
        <v>73</v>
      </c>
      <c r="F91" s="22" t="s">
        <v>68</v>
      </c>
      <c r="G91" s="23">
        <v>2</v>
      </c>
      <c r="H91" s="22">
        <v>1491.05</v>
      </c>
      <c r="I91" s="22">
        <v>716.59</v>
      </c>
      <c r="J91" s="21" t="s">
        <v>38</v>
      </c>
      <c r="K91" s="35">
        <f>H91*O91</f>
        <v>340764.56699999998</v>
      </c>
      <c r="L91" s="35">
        <f>H91*P91</f>
        <v>22097.361000000001</v>
      </c>
      <c r="M91" s="35">
        <f t="shared" si="9"/>
        <v>362861.92799999996</v>
      </c>
      <c r="N91" s="35">
        <f>M91</f>
        <v>362861.92799999996</v>
      </c>
      <c r="O91" s="25">
        <v>228.54</v>
      </c>
      <c r="P91" s="25">
        <v>14.82</v>
      </c>
      <c r="Q91" s="14">
        <v>2025</v>
      </c>
      <c r="R91" s="22">
        <v>2025</v>
      </c>
    </row>
    <row r="92" spans="1:18" ht="28.5" customHeight="1" x14ac:dyDescent="0.25">
      <c r="A92" s="19">
        <v>20</v>
      </c>
      <c r="B92" s="20" t="s">
        <v>85</v>
      </c>
      <c r="C92" s="21">
        <v>1964</v>
      </c>
      <c r="D92" s="20" t="s">
        <v>70</v>
      </c>
      <c r="E92" s="22" t="s">
        <v>73</v>
      </c>
      <c r="F92" s="22" t="s">
        <v>86</v>
      </c>
      <c r="G92" s="23">
        <v>2</v>
      </c>
      <c r="H92" s="22">
        <v>2536.2399999999998</v>
      </c>
      <c r="I92" s="22">
        <v>634.05999999999995</v>
      </c>
      <c r="J92" s="21" t="s">
        <v>87</v>
      </c>
      <c r="K92" s="35">
        <f>H92*O92</f>
        <v>1349228.9552</v>
      </c>
      <c r="L92" s="35">
        <f>H92*P92</f>
        <v>63710.3488</v>
      </c>
      <c r="M92" s="35">
        <f t="shared" si="9"/>
        <v>1412939.304</v>
      </c>
      <c r="N92" s="35">
        <f>M92</f>
        <v>1412939.304</v>
      </c>
      <c r="O92" s="25">
        <v>531.98</v>
      </c>
      <c r="P92" s="25">
        <v>25.12</v>
      </c>
      <c r="Q92" s="14">
        <v>2025</v>
      </c>
      <c r="R92" s="22">
        <v>2025</v>
      </c>
    </row>
    <row r="93" spans="1:18" ht="25.5" x14ac:dyDescent="0.25">
      <c r="A93" s="65">
        <v>21</v>
      </c>
      <c r="B93" s="66" t="s">
        <v>55</v>
      </c>
      <c r="C93" s="48">
        <v>1968</v>
      </c>
      <c r="D93" s="66" t="s">
        <v>70</v>
      </c>
      <c r="E93" s="48" t="s">
        <v>71</v>
      </c>
      <c r="F93" s="48" t="s">
        <v>66</v>
      </c>
      <c r="G93" s="47">
        <v>2</v>
      </c>
      <c r="H93" s="48">
        <v>837.06</v>
      </c>
      <c r="I93" s="48">
        <v>516.46</v>
      </c>
      <c r="J93" s="16" t="s">
        <v>19</v>
      </c>
      <c r="K93" s="26">
        <f>H93*O93</f>
        <v>80156.865600000005</v>
      </c>
      <c r="L93" s="24">
        <f>H93*P93</f>
        <v>21646.371599999999</v>
      </c>
      <c r="M93" s="24">
        <f>K93+L93</f>
        <v>101803.2372</v>
      </c>
      <c r="N93" s="53">
        <f>M93+M94</f>
        <v>186664.38</v>
      </c>
      <c r="O93" s="26">
        <v>95.76</v>
      </c>
      <c r="P93" s="25">
        <v>25.86</v>
      </c>
      <c r="Q93" s="14">
        <v>2025</v>
      </c>
      <c r="R93" s="22">
        <v>2025</v>
      </c>
    </row>
    <row r="94" spans="1:18" x14ac:dyDescent="0.25">
      <c r="A94" s="65"/>
      <c r="B94" s="66"/>
      <c r="C94" s="48"/>
      <c r="D94" s="66"/>
      <c r="E94" s="48"/>
      <c r="F94" s="48"/>
      <c r="G94" s="47"/>
      <c r="H94" s="48"/>
      <c r="I94" s="48"/>
      <c r="J94" s="16" t="s">
        <v>25</v>
      </c>
      <c r="K94" s="24">
        <f>H93*O94</f>
        <v>71434.700400000002</v>
      </c>
      <c r="L94" s="24">
        <f>H93*P94</f>
        <v>13426.442399999998</v>
      </c>
      <c r="M94" s="24">
        <f t="shared" si="9"/>
        <v>84861.142800000001</v>
      </c>
      <c r="N94" s="54"/>
      <c r="O94" s="25">
        <v>85.34</v>
      </c>
      <c r="P94" s="25">
        <v>16.04</v>
      </c>
      <c r="Q94" s="14">
        <v>2025</v>
      </c>
      <c r="R94" s="22">
        <v>2025</v>
      </c>
    </row>
    <row r="95" spans="1:18" ht="25.5" x14ac:dyDescent="0.25">
      <c r="A95" s="65">
        <v>22</v>
      </c>
      <c r="B95" s="66" t="s">
        <v>52</v>
      </c>
      <c r="C95" s="48">
        <v>1968</v>
      </c>
      <c r="D95" s="66" t="s">
        <v>70</v>
      </c>
      <c r="E95" s="48" t="s">
        <v>71</v>
      </c>
      <c r="F95" s="48" t="s">
        <v>66</v>
      </c>
      <c r="G95" s="47">
        <v>2</v>
      </c>
      <c r="H95" s="48">
        <v>802.47</v>
      </c>
      <c r="I95" s="90">
        <v>504.8</v>
      </c>
      <c r="J95" s="16" t="s">
        <v>19</v>
      </c>
      <c r="K95" s="24">
        <f>H95*O95</f>
        <v>76844.527200000011</v>
      </c>
      <c r="L95" s="24">
        <f>H95*P95</f>
        <v>20751.874200000002</v>
      </c>
      <c r="M95" s="24">
        <f t="shared" si="9"/>
        <v>97596.401400000017</v>
      </c>
      <c r="N95" s="53">
        <f t="shared" ref="N95" si="13">M95+M96</f>
        <v>178950.81</v>
      </c>
      <c r="O95" s="26">
        <v>95.76</v>
      </c>
      <c r="P95" s="25">
        <v>25.86</v>
      </c>
      <c r="Q95" s="14">
        <v>2025</v>
      </c>
      <c r="R95" s="22">
        <v>2025</v>
      </c>
    </row>
    <row r="96" spans="1:18" x14ac:dyDescent="0.25">
      <c r="A96" s="65"/>
      <c r="B96" s="66"/>
      <c r="C96" s="48"/>
      <c r="D96" s="66"/>
      <c r="E96" s="48"/>
      <c r="F96" s="48"/>
      <c r="G96" s="47"/>
      <c r="H96" s="48"/>
      <c r="I96" s="90"/>
      <c r="J96" s="16" t="s">
        <v>25</v>
      </c>
      <c r="K96" s="24">
        <f>H95*O96</f>
        <v>68482.789799999999</v>
      </c>
      <c r="L96" s="25">
        <f>H95*P96</f>
        <v>12871.6188</v>
      </c>
      <c r="M96" s="24">
        <f t="shared" si="9"/>
        <v>81354.408599999995</v>
      </c>
      <c r="N96" s="54"/>
      <c r="O96" s="25">
        <v>85.34</v>
      </c>
      <c r="P96" s="25">
        <v>16.04</v>
      </c>
      <c r="Q96" s="14">
        <v>2025</v>
      </c>
      <c r="R96" s="22">
        <v>2025</v>
      </c>
    </row>
    <row r="97" spans="1:18" ht="25.5" x14ac:dyDescent="0.25">
      <c r="A97" s="87">
        <v>23</v>
      </c>
      <c r="B97" s="66" t="s">
        <v>53</v>
      </c>
      <c r="C97" s="48">
        <v>1969</v>
      </c>
      <c r="D97" s="66" t="s">
        <v>70</v>
      </c>
      <c r="E97" s="48" t="s">
        <v>71</v>
      </c>
      <c r="F97" s="48" t="s">
        <v>66</v>
      </c>
      <c r="G97" s="47">
        <v>2</v>
      </c>
      <c r="H97" s="48">
        <v>817.9</v>
      </c>
      <c r="I97" s="90">
        <v>504.2</v>
      </c>
      <c r="J97" s="16" t="s">
        <v>19</v>
      </c>
      <c r="K97" s="24">
        <f>H97*O97</f>
        <v>78322.104000000007</v>
      </c>
      <c r="L97" s="24">
        <f>H97*P97</f>
        <v>21150.894</v>
      </c>
      <c r="M97" s="24">
        <f t="shared" si="9"/>
        <v>99472.998000000007</v>
      </c>
      <c r="N97" s="53">
        <f t="shared" ref="N97" si="14">M97+M98</f>
        <v>182391.7</v>
      </c>
      <c r="O97" s="26">
        <v>95.76</v>
      </c>
      <c r="P97" s="25">
        <v>25.86</v>
      </c>
      <c r="Q97" s="14">
        <v>2025</v>
      </c>
      <c r="R97" s="22">
        <v>2025</v>
      </c>
    </row>
    <row r="98" spans="1:18" x14ac:dyDescent="0.25">
      <c r="A98" s="87"/>
      <c r="B98" s="66"/>
      <c r="C98" s="48"/>
      <c r="D98" s="66"/>
      <c r="E98" s="48"/>
      <c r="F98" s="48"/>
      <c r="G98" s="47"/>
      <c r="H98" s="48"/>
      <c r="I98" s="90"/>
      <c r="J98" s="16" t="s">
        <v>25</v>
      </c>
      <c r="K98" s="24">
        <f>H97*O98</f>
        <v>69799.585999999996</v>
      </c>
      <c r="L98" s="24">
        <f>H97*P98</f>
        <v>13119.115999999998</v>
      </c>
      <c r="M98" s="24">
        <f t="shared" si="9"/>
        <v>82918.70199999999</v>
      </c>
      <c r="N98" s="54"/>
      <c r="O98" s="25">
        <v>85.34</v>
      </c>
      <c r="P98" s="25">
        <v>16.04</v>
      </c>
      <c r="Q98" s="14">
        <v>2025</v>
      </c>
      <c r="R98" s="22">
        <v>2025</v>
      </c>
    </row>
    <row r="99" spans="1:18" ht="25.5" x14ac:dyDescent="0.25">
      <c r="A99" s="87">
        <v>24</v>
      </c>
      <c r="B99" s="66" t="s">
        <v>54</v>
      </c>
      <c r="C99" s="48">
        <v>1968</v>
      </c>
      <c r="D99" s="66" t="s">
        <v>70</v>
      </c>
      <c r="E99" s="48" t="s">
        <v>71</v>
      </c>
      <c r="F99" s="48" t="s">
        <v>66</v>
      </c>
      <c r="G99" s="47">
        <v>2</v>
      </c>
      <c r="H99" s="48">
        <v>1074.0999999999999</v>
      </c>
      <c r="I99" s="48">
        <v>508.23</v>
      </c>
      <c r="J99" s="16" t="s">
        <v>19</v>
      </c>
      <c r="K99" s="24">
        <f>H99*O99</f>
        <v>102855.81599999999</v>
      </c>
      <c r="L99" s="24">
        <f>H99*P99</f>
        <v>27776.225999999999</v>
      </c>
      <c r="M99" s="24">
        <f t="shared" si="9"/>
        <v>130632.04199999999</v>
      </c>
      <c r="N99" s="53">
        <f t="shared" ref="N99" si="15">M99+M100</f>
        <v>239524.3</v>
      </c>
      <c r="O99" s="26">
        <v>95.76</v>
      </c>
      <c r="P99" s="25">
        <v>25.86</v>
      </c>
      <c r="Q99" s="14">
        <v>2025</v>
      </c>
      <c r="R99" s="22">
        <v>2025</v>
      </c>
    </row>
    <row r="100" spans="1:18" x14ac:dyDescent="0.25">
      <c r="A100" s="87"/>
      <c r="B100" s="66"/>
      <c r="C100" s="48"/>
      <c r="D100" s="66"/>
      <c r="E100" s="48"/>
      <c r="F100" s="48"/>
      <c r="G100" s="47"/>
      <c r="H100" s="48"/>
      <c r="I100" s="48"/>
      <c r="J100" s="16" t="s">
        <v>25</v>
      </c>
      <c r="K100" s="24">
        <f>H99*O100</f>
        <v>91663.694000000003</v>
      </c>
      <c r="L100" s="24">
        <f>H99*P100</f>
        <v>17228.563999999998</v>
      </c>
      <c r="M100" s="24">
        <f t="shared" si="9"/>
        <v>108892.258</v>
      </c>
      <c r="N100" s="54"/>
      <c r="O100" s="25">
        <v>85.34</v>
      </c>
      <c r="P100" s="25">
        <v>16.04</v>
      </c>
      <c r="Q100" s="14">
        <v>2025</v>
      </c>
      <c r="R100" s="22">
        <v>2025</v>
      </c>
    </row>
    <row r="101" spans="1:18" ht="24" customHeight="1" x14ac:dyDescent="0.25">
      <c r="A101" s="41">
        <v>25</v>
      </c>
      <c r="B101" s="20" t="s">
        <v>56</v>
      </c>
      <c r="C101" s="21">
        <v>1966</v>
      </c>
      <c r="D101" s="20" t="s">
        <v>70</v>
      </c>
      <c r="E101" s="42" t="s">
        <v>88</v>
      </c>
      <c r="F101" s="22" t="s">
        <v>84</v>
      </c>
      <c r="G101" s="23">
        <v>2</v>
      </c>
      <c r="H101" s="22">
        <v>682</v>
      </c>
      <c r="I101" s="22">
        <v>381.67</v>
      </c>
      <c r="J101" s="16" t="s">
        <v>33</v>
      </c>
      <c r="K101" s="24">
        <f>H101*O101</f>
        <v>1413151.7400000002</v>
      </c>
      <c r="L101" s="24">
        <f>H101*P101</f>
        <v>56265</v>
      </c>
      <c r="M101" s="24">
        <f t="shared" si="9"/>
        <v>1469416.7400000002</v>
      </c>
      <c r="N101" s="24">
        <f>M101</f>
        <v>1469416.7400000002</v>
      </c>
      <c r="O101" s="25">
        <v>2072.0700000000002</v>
      </c>
      <c r="P101" s="26">
        <v>82.5</v>
      </c>
      <c r="Q101" s="25">
        <v>2025</v>
      </c>
      <c r="R101" s="22">
        <v>2025</v>
      </c>
    </row>
    <row r="102" spans="1:18" ht="25.5" x14ac:dyDescent="0.25">
      <c r="A102" s="87">
        <v>26</v>
      </c>
      <c r="B102" s="66" t="s">
        <v>57</v>
      </c>
      <c r="C102" s="48">
        <v>1968</v>
      </c>
      <c r="D102" s="66" t="s">
        <v>70</v>
      </c>
      <c r="E102" s="48" t="s">
        <v>71</v>
      </c>
      <c r="F102" s="48" t="s">
        <v>66</v>
      </c>
      <c r="G102" s="47">
        <v>2</v>
      </c>
      <c r="H102" s="69">
        <v>811.97</v>
      </c>
      <c r="I102" s="48">
        <v>502.81</v>
      </c>
      <c r="J102" s="16" t="s">
        <v>19</v>
      </c>
      <c r="K102" s="24">
        <f>H102*O102</f>
        <v>77754.247200000013</v>
      </c>
      <c r="L102" s="24">
        <f>H102*P102</f>
        <v>20997.5442</v>
      </c>
      <c r="M102" s="24">
        <f>K102+L102</f>
        <v>98751.791400000016</v>
      </c>
      <c r="N102" s="51">
        <f>M102+M103</f>
        <v>181069.31000000003</v>
      </c>
      <c r="O102" s="26">
        <v>95.76</v>
      </c>
      <c r="P102" s="25">
        <v>25.86</v>
      </c>
      <c r="Q102" s="25">
        <v>2025</v>
      </c>
      <c r="R102" s="22">
        <v>2025</v>
      </c>
    </row>
    <row r="103" spans="1:18" x14ac:dyDescent="0.25">
      <c r="A103" s="87"/>
      <c r="B103" s="66"/>
      <c r="C103" s="48"/>
      <c r="D103" s="66"/>
      <c r="E103" s="48"/>
      <c r="F103" s="48"/>
      <c r="G103" s="47"/>
      <c r="H103" s="69"/>
      <c r="I103" s="48"/>
      <c r="J103" s="16" t="s">
        <v>25</v>
      </c>
      <c r="K103" s="24">
        <f>H102*O103</f>
        <v>69293.519800000009</v>
      </c>
      <c r="L103" s="24">
        <f>H102*P103</f>
        <v>13023.998799999999</v>
      </c>
      <c r="M103" s="24">
        <f t="shared" si="9"/>
        <v>82317.51860000001</v>
      </c>
      <c r="N103" s="52"/>
      <c r="O103" s="25">
        <v>85.34</v>
      </c>
      <c r="P103" s="25">
        <v>16.04</v>
      </c>
      <c r="Q103" s="25">
        <v>2025</v>
      </c>
      <c r="R103" s="22">
        <v>2025</v>
      </c>
    </row>
    <row r="104" spans="1:18" ht="25.5" x14ac:dyDescent="0.25">
      <c r="A104" s="87">
        <v>27</v>
      </c>
      <c r="B104" s="66" t="s">
        <v>58</v>
      </c>
      <c r="C104" s="48">
        <v>1968</v>
      </c>
      <c r="D104" s="66" t="s">
        <v>70</v>
      </c>
      <c r="E104" s="48" t="s">
        <v>71</v>
      </c>
      <c r="F104" s="48" t="s">
        <v>66</v>
      </c>
      <c r="G104" s="47">
        <v>2</v>
      </c>
      <c r="H104" s="48">
        <v>814.65</v>
      </c>
      <c r="I104" s="48">
        <v>502.55</v>
      </c>
      <c r="J104" s="16" t="s">
        <v>19</v>
      </c>
      <c r="K104" s="24">
        <f>H104*O104</f>
        <v>78010.884000000005</v>
      </c>
      <c r="L104" s="24">
        <f>H104*P104</f>
        <v>21066.848999999998</v>
      </c>
      <c r="M104" s="24">
        <f t="shared" si="9"/>
        <v>99077.733000000007</v>
      </c>
      <c r="N104" s="67">
        <f t="shared" ref="N104" si="16">M104+M105</f>
        <v>181666.95</v>
      </c>
      <c r="O104" s="26">
        <v>95.76</v>
      </c>
      <c r="P104" s="25">
        <v>25.86</v>
      </c>
      <c r="Q104" s="25">
        <v>2025</v>
      </c>
      <c r="R104" s="22">
        <v>2025</v>
      </c>
    </row>
    <row r="105" spans="1:18" x14ac:dyDescent="0.25">
      <c r="A105" s="87"/>
      <c r="B105" s="66"/>
      <c r="C105" s="48"/>
      <c r="D105" s="66"/>
      <c r="E105" s="48"/>
      <c r="F105" s="48"/>
      <c r="G105" s="47"/>
      <c r="H105" s="48"/>
      <c r="I105" s="48"/>
      <c r="J105" s="16" t="s">
        <v>25</v>
      </c>
      <c r="K105" s="24">
        <f>H104*O105</f>
        <v>69522.231</v>
      </c>
      <c r="L105" s="24">
        <f>H104*P105</f>
        <v>13066.985999999999</v>
      </c>
      <c r="M105" s="24">
        <f t="shared" si="9"/>
        <v>82589.217000000004</v>
      </c>
      <c r="N105" s="68"/>
      <c r="O105" s="25">
        <v>85.34</v>
      </c>
      <c r="P105" s="25">
        <v>16.04</v>
      </c>
      <c r="Q105" s="25">
        <v>2025</v>
      </c>
      <c r="R105" s="22">
        <v>2025</v>
      </c>
    </row>
    <row r="106" spans="1:18" ht="25.5" x14ac:dyDescent="0.25">
      <c r="A106" s="87">
        <v>28</v>
      </c>
      <c r="B106" s="66" t="s">
        <v>59</v>
      </c>
      <c r="C106" s="48">
        <v>1969</v>
      </c>
      <c r="D106" s="66" t="s">
        <v>70</v>
      </c>
      <c r="E106" s="48" t="s">
        <v>71</v>
      </c>
      <c r="F106" s="48" t="s">
        <v>66</v>
      </c>
      <c r="G106" s="47">
        <v>2</v>
      </c>
      <c r="H106" s="48">
        <v>809.86</v>
      </c>
      <c r="I106" s="48">
        <v>499.58</v>
      </c>
      <c r="J106" s="16" t="s">
        <v>19</v>
      </c>
      <c r="K106" s="24">
        <f>H106*O106</f>
        <v>77552.193599999999</v>
      </c>
      <c r="L106" s="24">
        <f>H106*P106</f>
        <v>20942.979599999999</v>
      </c>
      <c r="M106" s="24">
        <f t="shared" si="9"/>
        <v>98495.17319999999</v>
      </c>
      <c r="N106" s="67">
        <f t="shared" ref="N106" si="17">M106+M107</f>
        <v>180598.78</v>
      </c>
      <c r="O106" s="26">
        <v>95.76</v>
      </c>
      <c r="P106" s="25">
        <v>25.86</v>
      </c>
      <c r="Q106" s="25">
        <v>2025</v>
      </c>
      <c r="R106" s="22">
        <v>2025</v>
      </c>
    </row>
    <row r="107" spans="1:18" x14ac:dyDescent="0.25">
      <c r="A107" s="87"/>
      <c r="B107" s="66"/>
      <c r="C107" s="48"/>
      <c r="D107" s="66"/>
      <c r="E107" s="48"/>
      <c r="F107" s="48"/>
      <c r="G107" s="47"/>
      <c r="H107" s="48"/>
      <c r="I107" s="48"/>
      <c r="J107" s="16" t="s">
        <v>25</v>
      </c>
      <c r="K107" s="24">
        <f>H106*O107</f>
        <v>69113.452400000009</v>
      </c>
      <c r="L107" s="24">
        <f>H106*P107</f>
        <v>12990.154399999999</v>
      </c>
      <c r="M107" s="24">
        <f t="shared" si="9"/>
        <v>82103.606800000009</v>
      </c>
      <c r="N107" s="68"/>
      <c r="O107" s="25">
        <v>85.34</v>
      </c>
      <c r="P107" s="25">
        <v>16.04</v>
      </c>
      <c r="Q107" s="25">
        <v>2025</v>
      </c>
      <c r="R107" s="22">
        <v>2025</v>
      </c>
    </row>
    <row r="108" spans="1:18" ht="25.5" x14ac:dyDescent="0.25">
      <c r="A108" s="87">
        <v>29</v>
      </c>
      <c r="B108" s="66" t="s">
        <v>60</v>
      </c>
      <c r="C108" s="48">
        <v>1971</v>
      </c>
      <c r="D108" s="66" t="s">
        <v>70</v>
      </c>
      <c r="E108" s="48" t="s">
        <v>72</v>
      </c>
      <c r="F108" s="57" t="s">
        <v>69</v>
      </c>
      <c r="G108" s="47">
        <v>5</v>
      </c>
      <c r="H108" s="48">
        <v>5869.88</v>
      </c>
      <c r="I108" s="48">
        <v>3885.88</v>
      </c>
      <c r="J108" s="16" t="s">
        <v>19</v>
      </c>
      <c r="K108" s="24">
        <f>H108*O108</f>
        <v>522771.51280000003</v>
      </c>
      <c r="L108" s="24">
        <f>H108*P108</f>
        <v>81884.826000000001</v>
      </c>
      <c r="M108" s="24">
        <f t="shared" si="9"/>
        <v>604656.33880000003</v>
      </c>
      <c r="N108" s="51">
        <f t="shared" ref="N108:N110" si="18">M108+M109</f>
        <v>1062272.1836000001</v>
      </c>
      <c r="O108" s="25">
        <v>89.06</v>
      </c>
      <c r="P108" s="25">
        <v>13.95</v>
      </c>
      <c r="Q108" s="25">
        <v>2025</v>
      </c>
      <c r="R108" s="22">
        <v>2025</v>
      </c>
    </row>
    <row r="109" spans="1:18" x14ac:dyDescent="0.25">
      <c r="A109" s="87"/>
      <c r="B109" s="66"/>
      <c r="C109" s="48"/>
      <c r="D109" s="66"/>
      <c r="E109" s="48"/>
      <c r="F109" s="58"/>
      <c r="G109" s="47"/>
      <c r="H109" s="48"/>
      <c r="I109" s="48"/>
      <c r="J109" s="16" t="s">
        <v>25</v>
      </c>
      <c r="K109" s="24">
        <f>H108*O109</f>
        <v>390699.21280000004</v>
      </c>
      <c r="L109" s="24">
        <f>H108*P109</f>
        <v>66916.631999999998</v>
      </c>
      <c r="M109" s="24">
        <f t="shared" si="9"/>
        <v>457615.84480000002</v>
      </c>
      <c r="N109" s="52"/>
      <c r="O109" s="24">
        <v>66.56</v>
      </c>
      <c r="P109" s="25">
        <v>11.4</v>
      </c>
      <c r="Q109" s="25">
        <v>2025</v>
      </c>
      <c r="R109" s="22">
        <v>2025</v>
      </c>
    </row>
    <row r="110" spans="1:18" ht="25.5" x14ac:dyDescent="0.25">
      <c r="A110" s="65">
        <v>30</v>
      </c>
      <c r="B110" s="66" t="s">
        <v>61</v>
      </c>
      <c r="C110" s="48">
        <v>1972</v>
      </c>
      <c r="D110" s="66" t="s">
        <v>70</v>
      </c>
      <c r="E110" s="48" t="s">
        <v>74</v>
      </c>
      <c r="F110" s="48" t="s">
        <v>68</v>
      </c>
      <c r="G110" s="47">
        <v>3</v>
      </c>
      <c r="H110" s="48">
        <v>1700.88</v>
      </c>
      <c r="I110" s="48">
        <v>938.24</v>
      </c>
      <c r="J110" s="16" t="s">
        <v>19</v>
      </c>
      <c r="K110" s="24">
        <f>H110*O110</f>
        <v>151480.37280000001</v>
      </c>
      <c r="L110" s="24">
        <f>H110*P110</f>
        <v>21941.352000000003</v>
      </c>
      <c r="M110" s="24">
        <f t="shared" si="9"/>
        <v>173421.72480000003</v>
      </c>
      <c r="N110" s="53">
        <f t="shared" si="18"/>
        <v>303624.08880000003</v>
      </c>
      <c r="O110" s="25">
        <v>89.06</v>
      </c>
      <c r="P110" s="25">
        <v>12.9</v>
      </c>
      <c r="Q110" s="25">
        <v>2025</v>
      </c>
      <c r="R110" s="22">
        <v>2025</v>
      </c>
    </row>
    <row r="111" spans="1:18" x14ac:dyDescent="0.25">
      <c r="A111" s="65"/>
      <c r="B111" s="66"/>
      <c r="C111" s="48"/>
      <c r="D111" s="66"/>
      <c r="E111" s="48"/>
      <c r="F111" s="48"/>
      <c r="G111" s="47"/>
      <c r="H111" s="48"/>
      <c r="I111" s="48"/>
      <c r="J111" s="16" t="s">
        <v>25</v>
      </c>
      <c r="K111" s="24">
        <f>H110*O111</f>
        <v>113210.57280000001</v>
      </c>
      <c r="L111" s="24">
        <f>H110*P111</f>
        <v>16991.7912</v>
      </c>
      <c r="M111" s="24">
        <f>K111+L111</f>
        <v>130202.364</v>
      </c>
      <c r="N111" s="54"/>
      <c r="O111" s="24">
        <v>66.56</v>
      </c>
      <c r="P111" s="26">
        <v>9.99</v>
      </c>
      <c r="Q111" s="25">
        <v>2025</v>
      </c>
      <c r="R111" s="22">
        <v>2025</v>
      </c>
    </row>
    <row r="112" spans="1:18" ht="22.5" customHeight="1" x14ac:dyDescent="0.25">
      <c r="A112" s="55">
        <v>31</v>
      </c>
      <c r="B112" s="57" t="s">
        <v>89</v>
      </c>
      <c r="C112" s="59">
        <v>1965</v>
      </c>
      <c r="D112" s="57" t="s">
        <v>70</v>
      </c>
      <c r="E112" s="61" t="s">
        <v>71</v>
      </c>
      <c r="F112" s="59" t="s">
        <v>86</v>
      </c>
      <c r="G112" s="63">
        <v>2</v>
      </c>
      <c r="H112" s="59">
        <v>1333.08</v>
      </c>
      <c r="I112" s="59">
        <v>624.74</v>
      </c>
      <c r="J112" s="16" t="s">
        <v>19</v>
      </c>
      <c r="K112" s="24">
        <f>H112*O112</f>
        <v>127655.7408</v>
      </c>
      <c r="L112" s="24">
        <f>H112*P112</f>
        <v>34473.448799999998</v>
      </c>
      <c r="M112" s="24">
        <f>K112+L112</f>
        <v>162129.18959999998</v>
      </c>
      <c r="N112" s="53">
        <f>M112+M113</f>
        <v>297276.83999999997</v>
      </c>
      <c r="O112" s="24">
        <v>95.76</v>
      </c>
      <c r="P112" s="26">
        <v>25.86</v>
      </c>
      <c r="Q112" s="25">
        <v>2025</v>
      </c>
      <c r="R112" s="25">
        <v>2025</v>
      </c>
    </row>
    <row r="113" spans="1:18" ht="16.5" customHeight="1" x14ac:dyDescent="0.25">
      <c r="A113" s="56"/>
      <c r="B113" s="58"/>
      <c r="C113" s="60"/>
      <c r="D113" s="58"/>
      <c r="E113" s="62"/>
      <c r="F113" s="60"/>
      <c r="G113" s="64"/>
      <c r="H113" s="60"/>
      <c r="I113" s="60"/>
      <c r="J113" s="16" t="s">
        <v>25</v>
      </c>
      <c r="K113" s="24">
        <f>H112*O113</f>
        <v>113765.0472</v>
      </c>
      <c r="L113" s="24">
        <f>H112*P113</f>
        <v>21382.603199999998</v>
      </c>
      <c r="M113" s="24">
        <f>K113+L113</f>
        <v>135147.65039999998</v>
      </c>
      <c r="N113" s="54"/>
      <c r="O113" s="24">
        <v>85.34</v>
      </c>
      <c r="P113" s="26">
        <v>16.04</v>
      </c>
      <c r="Q113" s="25">
        <v>2025</v>
      </c>
      <c r="R113" s="25">
        <v>2025</v>
      </c>
    </row>
    <row r="114" spans="1:18" ht="30" customHeight="1" x14ac:dyDescent="0.25">
      <c r="A114" s="41">
        <v>32</v>
      </c>
      <c r="B114" s="20" t="s">
        <v>62</v>
      </c>
      <c r="C114" s="21">
        <v>1963</v>
      </c>
      <c r="D114" s="20" t="s">
        <v>70</v>
      </c>
      <c r="E114" s="22" t="s">
        <v>71</v>
      </c>
      <c r="F114" s="22" t="s">
        <v>86</v>
      </c>
      <c r="G114" s="23">
        <v>2</v>
      </c>
      <c r="H114" s="22">
        <v>1381.35</v>
      </c>
      <c r="I114" s="22">
        <v>648.36</v>
      </c>
      <c r="J114" s="16" t="s">
        <v>38</v>
      </c>
      <c r="K114" s="35">
        <f>H114*O114</f>
        <v>315693.72899999999</v>
      </c>
      <c r="L114" s="35">
        <f>H114*P114</f>
        <v>20471.607</v>
      </c>
      <c r="M114" s="35">
        <f t="shared" si="9"/>
        <v>336165.33600000001</v>
      </c>
      <c r="N114" s="35">
        <f>M114</f>
        <v>336165.33600000001</v>
      </c>
      <c r="O114" s="22">
        <v>228.54</v>
      </c>
      <c r="P114" s="22">
        <v>14.82</v>
      </c>
      <c r="Q114" s="22">
        <v>2025</v>
      </c>
      <c r="R114" s="22">
        <v>2025</v>
      </c>
    </row>
  </sheetData>
  <mergeCells count="306">
    <mergeCell ref="E74:E75"/>
    <mergeCell ref="F74:F75"/>
    <mergeCell ref="G74:G75"/>
    <mergeCell ref="A29:E29"/>
    <mergeCell ref="I99:I100"/>
    <mergeCell ref="A102:A103"/>
    <mergeCell ref="E95:E96"/>
    <mergeCell ref="D95:D96"/>
    <mergeCell ref="C95:C96"/>
    <mergeCell ref="H72:H73"/>
    <mergeCell ref="I72:I73"/>
    <mergeCell ref="I76:I77"/>
    <mergeCell ref="G65:G71"/>
    <mergeCell ref="I58:I64"/>
    <mergeCell ref="I65:I71"/>
    <mergeCell ref="H58:H64"/>
    <mergeCell ref="G58:G64"/>
    <mergeCell ref="F58:F64"/>
    <mergeCell ref="E58:E64"/>
    <mergeCell ref="D58:D64"/>
    <mergeCell ref="C58:C64"/>
    <mergeCell ref="H65:H71"/>
    <mergeCell ref="A72:A73"/>
    <mergeCell ref="B58:B64"/>
    <mergeCell ref="N17:N18"/>
    <mergeCell ref="N19:N20"/>
    <mergeCell ref="N21:N22"/>
    <mergeCell ref="A85:A86"/>
    <mergeCell ref="B87:B88"/>
    <mergeCell ref="A87:A88"/>
    <mergeCell ref="B76:B77"/>
    <mergeCell ref="B83:B84"/>
    <mergeCell ref="A76:A77"/>
    <mergeCell ref="A83:A84"/>
    <mergeCell ref="C83:C84"/>
    <mergeCell ref="B74:B75"/>
    <mergeCell ref="A74:A75"/>
    <mergeCell ref="C74:C75"/>
    <mergeCell ref="D74:D75"/>
    <mergeCell ref="C76:C77"/>
    <mergeCell ref="H74:H75"/>
    <mergeCell ref="I74:I75"/>
    <mergeCell ref="E76:E77"/>
    <mergeCell ref="F76:F77"/>
    <mergeCell ref="G76:G77"/>
    <mergeCell ref="H76:H77"/>
    <mergeCell ref="D76:D77"/>
    <mergeCell ref="G72:G73"/>
    <mergeCell ref="C110:C111"/>
    <mergeCell ref="A93:A94"/>
    <mergeCell ref="A95:A96"/>
    <mergeCell ref="A97:A98"/>
    <mergeCell ref="C93:C94"/>
    <mergeCell ref="D93:D94"/>
    <mergeCell ref="E93:E94"/>
    <mergeCell ref="F93:F94"/>
    <mergeCell ref="G93:G94"/>
    <mergeCell ref="B93:B94"/>
    <mergeCell ref="B95:B96"/>
    <mergeCell ref="B97:B98"/>
    <mergeCell ref="E104:E105"/>
    <mergeCell ref="D104:D105"/>
    <mergeCell ref="C104:C105"/>
    <mergeCell ref="A104:A105"/>
    <mergeCell ref="A106:A107"/>
    <mergeCell ref="A108:A109"/>
    <mergeCell ref="C106:C107"/>
    <mergeCell ref="B104:B105"/>
    <mergeCell ref="B106:B107"/>
    <mergeCell ref="B102:B103"/>
    <mergeCell ref="C102:C103"/>
    <mergeCell ref="D102:D103"/>
    <mergeCell ref="A58:A64"/>
    <mergeCell ref="A65:A71"/>
    <mergeCell ref="B65:B71"/>
    <mergeCell ref="C65:C71"/>
    <mergeCell ref="D65:D71"/>
    <mergeCell ref="E65:E71"/>
    <mergeCell ref="F65:F71"/>
    <mergeCell ref="B72:B73"/>
    <mergeCell ref="C72:C73"/>
    <mergeCell ref="D72:D73"/>
    <mergeCell ref="E72:E73"/>
    <mergeCell ref="F72:F73"/>
    <mergeCell ref="O2:R2"/>
    <mergeCell ref="M4:R4"/>
    <mergeCell ref="A6:P6"/>
    <mergeCell ref="A7:P7"/>
    <mergeCell ref="A8:P8"/>
    <mergeCell ref="A10:A11"/>
    <mergeCell ref="B10:B11"/>
    <mergeCell ref="C10:D10"/>
    <mergeCell ref="E10:E11"/>
    <mergeCell ref="F10:F11"/>
    <mergeCell ref="G10:G11"/>
    <mergeCell ref="H10:H11"/>
    <mergeCell ref="O10:O11"/>
    <mergeCell ref="P10:P11"/>
    <mergeCell ref="Q10:R10"/>
    <mergeCell ref="K10:K11"/>
    <mergeCell ref="L10:L11"/>
    <mergeCell ref="M10:M11"/>
    <mergeCell ref="I10:I11"/>
    <mergeCell ref="J10:J11"/>
    <mergeCell ref="N10:N11"/>
    <mergeCell ref="A13:R13"/>
    <mergeCell ref="B15:B16"/>
    <mergeCell ref="A15:A16"/>
    <mergeCell ref="C15:C16"/>
    <mergeCell ref="D15:D16"/>
    <mergeCell ref="E15:E16"/>
    <mergeCell ref="F15:F16"/>
    <mergeCell ref="G15:G16"/>
    <mergeCell ref="H15:H16"/>
    <mergeCell ref="I15:I16"/>
    <mergeCell ref="N15:N16"/>
    <mergeCell ref="G19:G20"/>
    <mergeCell ref="H17:H18"/>
    <mergeCell ref="I17:I18"/>
    <mergeCell ref="B17:B18"/>
    <mergeCell ref="A17:A18"/>
    <mergeCell ref="C17:C18"/>
    <mergeCell ref="D17:D18"/>
    <mergeCell ref="E17:E18"/>
    <mergeCell ref="F17:F18"/>
    <mergeCell ref="G17:G18"/>
    <mergeCell ref="E19:E20"/>
    <mergeCell ref="F19:F20"/>
    <mergeCell ref="H24:H25"/>
    <mergeCell ref="I24:I25"/>
    <mergeCell ref="H19:H20"/>
    <mergeCell ref="I19:I20"/>
    <mergeCell ref="B24:B25"/>
    <mergeCell ref="A24:A25"/>
    <mergeCell ref="C24:C25"/>
    <mergeCell ref="D24:D25"/>
    <mergeCell ref="E24:E25"/>
    <mergeCell ref="F24:F25"/>
    <mergeCell ref="G24:G25"/>
    <mergeCell ref="B21:B22"/>
    <mergeCell ref="A21:A22"/>
    <mergeCell ref="C21:C22"/>
    <mergeCell ref="D21:D22"/>
    <mergeCell ref="E21:E22"/>
    <mergeCell ref="F21:F22"/>
    <mergeCell ref="G21:G22"/>
    <mergeCell ref="H21:H22"/>
    <mergeCell ref="I21:I22"/>
    <mergeCell ref="A19:A20"/>
    <mergeCell ref="B19:B20"/>
    <mergeCell ref="C19:C20"/>
    <mergeCell ref="D19:D20"/>
    <mergeCell ref="I37:I43"/>
    <mergeCell ref="H37:H43"/>
    <mergeCell ref="G37:G43"/>
    <mergeCell ref="F37:F43"/>
    <mergeCell ref="B30:B36"/>
    <mergeCell ref="A30:A36"/>
    <mergeCell ref="E37:E43"/>
    <mergeCell ref="D37:D43"/>
    <mergeCell ref="B37:B43"/>
    <mergeCell ref="C37:C43"/>
    <mergeCell ref="A37:A43"/>
    <mergeCell ref="I30:I36"/>
    <mergeCell ref="H30:H36"/>
    <mergeCell ref="G30:G36"/>
    <mergeCell ref="F30:F36"/>
    <mergeCell ref="E30:E36"/>
    <mergeCell ref="D30:D36"/>
    <mergeCell ref="C30:C36"/>
    <mergeCell ref="I44:I50"/>
    <mergeCell ref="H44:H50"/>
    <mergeCell ref="G44:G50"/>
    <mergeCell ref="F44:F50"/>
    <mergeCell ref="E44:E50"/>
    <mergeCell ref="D44:D50"/>
    <mergeCell ref="C44:C50"/>
    <mergeCell ref="B44:B50"/>
    <mergeCell ref="A44:A50"/>
    <mergeCell ref="I51:I57"/>
    <mergeCell ref="H51:H57"/>
    <mergeCell ref="G51:G57"/>
    <mergeCell ref="F51:F57"/>
    <mergeCell ref="E51:E57"/>
    <mergeCell ref="D51:D57"/>
    <mergeCell ref="C51:C57"/>
    <mergeCell ref="B51:B57"/>
    <mergeCell ref="A51:A57"/>
    <mergeCell ref="F97:F98"/>
    <mergeCell ref="H95:H96"/>
    <mergeCell ref="F95:F96"/>
    <mergeCell ref="I85:I86"/>
    <mergeCell ref="I87:I88"/>
    <mergeCell ref="H85:H86"/>
    <mergeCell ref="G85:G86"/>
    <mergeCell ref="F85:F86"/>
    <mergeCell ref="H87:H88"/>
    <mergeCell ref="G87:G88"/>
    <mergeCell ref="F87:F88"/>
    <mergeCell ref="F89:F90"/>
    <mergeCell ref="G89:G90"/>
    <mergeCell ref="H89:H90"/>
    <mergeCell ref="I89:I90"/>
    <mergeCell ref="E87:E88"/>
    <mergeCell ref="D87:D88"/>
    <mergeCell ref="B85:B86"/>
    <mergeCell ref="E97:E98"/>
    <mergeCell ref="D97:D98"/>
    <mergeCell ref="C97:C98"/>
    <mergeCell ref="B89:B90"/>
    <mergeCell ref="D89:D90"/>
    <mergeCell ref="E85:E86"/>
    <mergeCell ref="D85:D86"/>
    <mergeCell ref="C85:C86"/>
    <mergeCell ref="C87:C88"/>
    <mergeCell ref="C89:C90"/>
    <mergeCell ref="E89:E90"/>
    <mergeCell ref="N24:N25"/>
    <mergeCell ref="A23:C23"/>
    <mergeCell ref="N30:N36"/>
    <mergeCell ref="N37:N43"/>
    <mergeCell ref="N44:N50"/>
    <mergeCell ref="N51:N57"/>
    <mergeCell ref="N58:N64"/>
    <mergeCell ref="B99:B100"/>
    <mergeCell ref="A99:A100"/>
    <mergeCell ref="C99:C100"/>
    <mergeCell ref="D99:D100"/>
    <mergeCell ref="E99:E100"/>
    <mergeCell ref="F99:F100"/>
    <mergeCell ref="H99:H100"/>
    <mergeCell ref="G99:G100"/>
    <mergeCell ref="A89:A90"/>
    <mergeCell ref="N97:N98"/>
    <mergeCell ref="N99:N100"/>
    <mergeCell ref="F83:F84"/>
    <mergeCell ref="G83:G84"/>
    <mergeCell ref="G95:G96"/>
    <mergeCell ref="H97:H98"/>
    <mergeCell ref="H83:H84"/>
    <mergeCell ref="I83:I84"/>
    <mergeCell ref="H106:H107"/>
    <mergeCell ref="G106:G107"/>
    <mergeCell ref="N65:N71"/>
    <mergeCell ref="N72:N73"/>
    <mergeCell ref="N74:N75"/>
    <mergeCell ref="N76:N77"/>
    <mergeCell ref="N83:N84"/>
    <mergeCell ref="N85:N86"/>
    <mergeCell ref="N87:N88"/>
    <mergeCell ref="N93:N94"/>
    <mergeCell ref="N95:N96"/>
    <mergeCell ref="N89:N90"/>
    <mergeCell ref="I93:I94"/>
    <mergeCell ref="I95:I96"/>
    <mergeCell ref="I97:I98"/>
    <mergeCell ref="H93:H94"/>
    <mergeCell ref="G97:G98"/>
    <mergeCell ref="I110:I111"/>
    <mergeCell ref="H110:H111"/>
    <mergeCell ref="N102:N103"/>
    <mergeCell ref="E102:E103"/>
    <mergeCell ref="F102:F103"/>
    <mergeCell ref="D83:D84"/>
    <mergeCell ref="E83:E84"/>
    <mergeCell ref="E110:E111"/>
    <mergeCell ref="D110:D111"/>
    <mergeCell ref="N104:N105"/>
    <mergeCell ref="G102:G103"/>
    <mergeCell ref="H102:H103"/>
    <mergeCell ref="I102:I103"/>
    <mergeCell ref="I104:I105"/>
    <mergeCell ref="H104:H105"/>
    <mergeCell ref="G104:G105"/>
    <mergeCell ref="F104:F105"/>
    <mergeCell ref="D106:D107"/>
    <mergeCell ref="I108:I109"/>
    <mergeCell ref="H108:H109"/>
    <mergeCell ref="G108:G109"/>
    <mergeCell ref="F108:F109"/>
    <mergeCell ref="N106:N107"/>
    <mergeCell ref="I106:I107"/>
    <mergeCell ref="G110:G111"/>
    <mergeCell ref="F110:F111"/>
    <mergeCell ref="F106:F107"/>
    <mergeCell ref="E106:E107"/>
    <mergeCell ref="N1:R1"/>
    <mergeCell ref="J3:R3"/>
    <mergeCell ref="N108:N109"/>
    <mergeCell ref="N110:N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N112:N113"/>
    <mergeCell ref="A110:A111"/>
    <mergeCell ref="E108:E109"/>
    <mergeCell ref="D108:D109"/>
    <mergeCell ref="C108:C109"/>
    <mergeCell ref="B110:B111"/>
    <mergeCell ref="B108:B10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K17:L19 K25:L25 K103:L104 K106:L106 K108:L108 K110:L110 K99:L99 K96:L96 K94:L94 N19 K21:L21 N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2023-07-24T03:48:15Z</dcterms:modified>
</cp:coreProperties>
</file>